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0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<sst xmlns="http://schemas.openxmlformats.org/spreadsheetml/2006/main" count="356" uniqueCount="291">
  <si>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</si>
  <si>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</si>
  <si>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</si>
  <si>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</si>
  <si>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</si>
  <si>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</si>
  <si>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</si>
  <si>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</si>
  <si>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</si>
  <si>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</si>
  <si>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</si>
  <si>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</si>
  <si>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</si>
  <si>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</si>
  <si>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</si>
  <si>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</si>
  <si>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</si>
  <si>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</si>
  <si>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</si>
  <si>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</si>
  <si>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</si>
  <si>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</si>
  <si>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</si>
  <si>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</si>
  <si>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</si>
  <si>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</si>
  <si>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</si>
  <si>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</si>
  <si>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</si>
  <si>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</si>
  <si>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</si>
  <si>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</si>
  <si>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</si>
  <si>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</si>
  <si>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</si>
  <si>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</si>
  <si>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</si>
  <si>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</si>
  <si>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</si>
  <si>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</si>
  <si>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</si>
  <si>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</si>
  <si>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</si>
  <si>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</si>
  <si>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</si>
  <si>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</si>
  <si>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</si>
  <si>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</si>
  <si>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</si>
  <si>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</si>
  <si>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</si>
  <si>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</si>
  <si>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</si>
  <si>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</si>
  <si>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</si>
  <si>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</si>
  <si>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</si>
  <si>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</si>
  <si>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</si>
  <si>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</si>
  <si>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</si>
  <si>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</si>
  <si>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</si>
  <si>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</si>
  <si>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</si>
  <si>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</si>
  <si>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</si>
  <si>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</si>
  <si>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</si>
  <si>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</si>
  <si>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</si>
  <si>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</si>
  <si>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</si>
  <si>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</si>
  <si>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</si>
  <si>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</si>
  <si>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</si>
  <si>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</si>
  <si>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</si>
  <si>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</si>
  <si>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</si>
  <si>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</si>
  <si>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</si>
  <si>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</si>
  <si>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</si>
  <si>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</si>
  <si>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</si>
  <si>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</si>
  <si>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</si>
  <si>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</si>
  <si>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</si>
  <si>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</si>
  <si>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</si>
  <si>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</si>
  <si>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</si>
  <si>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</si>
  <si>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</si>
  <si>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</si>
  <si>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</si>
  <si>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</si>
  <si>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</si>
  <si>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</si>
  <si>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</si>
  <si>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</si>
  <si>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</si>
  <si>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</si>
  <si>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</si>
  <si>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Other receivables and deposits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</si>
  <si>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</si>
  <si>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</si>
  <si>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</si>
  <si>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</si>
  <si>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</si>
  <si>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</si>
  <si>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</si>
  <si>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</si>
  <si>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</si>
  <si>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</si>
  <si>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</si>
  <si>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</si>
  <si>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</si>
  <si>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</si>
  <si>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hire purchase</t>
  </si>
  <si>
    <t>CASH AND CASH EQUIVALENTS COMPRISE:-</t>
  </si>
  <si>
    <t>NET TANGIBLE ASSETS PER SHARE (RM)</t>
  </si>
  <si>
    <t>Unusual Items</t>
  </si>
  <si>
    <t>N/A - Not Applicable</t>
  </si>
  <si>
    <t>reserves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</si>
  <si>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</si>
  <si>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</si>
  <si>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</si>
  <si>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</si>
  <si>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</si>
  <si>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</si>
  <si>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</si>
  <si>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</si>
  <si>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</si>
  <si>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</si>
  <si>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</si>
  <si>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</si>
  <si>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</si>
  <si>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</si>
  <si>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</si>
  <si>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</si>
  <si>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</si>
  <si>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</si>
  <si>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</si>
  <si>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</si>
  <si>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Net cash used in financing activities</t>
  </si>
  <si>
    <t>Bank borrowings (secured)</t>
  </si>
  <si>
    <t>information reporting is not relevant in the context of the Group.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</si>
  <si>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</si>
  <si>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</si>
  <si>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</si>
  <si>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Issue of shares</t>
  </si>
  <si>
    <t>industry segment and its operations are located wholly in Malaysia. Accordingly, segmental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</si>
  <si>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</si>
  <si>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</si>
  <si>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</si>
  <si>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Surplus on revaluation of lands and</t>
  </si>
  <si>
    <t xml:space="preserve">  buildings, net of deferred tax</t>
  </si>
  <si>
    <t>The Group primarily depends on the income and contribution from the subsidiaries which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</si>
  <si>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</si>
  <si>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</si>
  <si>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</si>
  <si>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</si>
  <si>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</si>
  <si>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</si>
  <si>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</si>
  <si>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</si>
  <si>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</si>
  <si>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</si>
  <si>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</si>
  <si>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</si>
  <si>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</si>
  <si>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</si>
  <si>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</si>
  <si>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</si>
  <si>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</si>
  <si>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</si>
  <si>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</si>
  <si>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</si>
  <si>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</si>
  <si>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</si>
  <si>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</si>
  <si>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Balance at 01-01-2007</t>
  </si>
  <si>
    <t>Bank overdrafts</t>
  </si>
  <si>
    <t>This consolidated interim financial statements are prepared in accordance with Financial</t>
  </si>
  <si>
    <t>Reporting Standard ("FRS") 134: "Interim Financial Reporting" and paragraph 9.22 of the</t>
  </si>
  <si>
    <t>Listing Requirements of Bursa Malaysia Securities Berhad, and should be read in</t>
  </si>
  <si>
    <t>conjunction with the Group's annual audited financial statements for the year ended 31</t>
  </si>
  <si>
    <t>The significant accounting policies and methods of computation adopted in this interim</t>
  </si>
  <si>
    <t>financial report are consistent with those adopted for the annual audited financial statements</t>
  </si>
  <si>
    <t>amendment from the previous annual financial statements.</t>
  </si>
  <si>
    <t>Prepaid lease payments</t>
  </si>
  <si>
    <t>financial institutions for credit facilities granted to subsidiary companies.</t>
  </si>
  <si>
    <t>The Company has contingent liabilities of RM17.67 million in respect of guarantees to</t>
  </si>
  <si>
    <t>Gain on disposal of quoted investment</t>
  </si>
  <si>
    <t>Proceeds from disposal of quoted investment</t>
  </si>
  <si>
    <t>Issuance of shares (net of expenses)</t>
  </si>
  <si>
    <t>NET INCREASE IN CASH AND CASH EQUIVALENTS</t>
  </si>
  <si>
    <t xml:space="preserve">   Before Tax</t>
  </si>
  <si>
    <t xml:space="preserve">   After Tax</t>
  </si>
  <si>
    <t>rely on the availability of raw materials. The Group is making arrangements to secure raw</t>
  </si>
  <si>
    <t>31/12/2007</t>
  </si>
  <si>
    <t>Repayment of term loan</t>
  </si>
  <si>
    <t>Operating loss before working capital changes</t>
  </si>
  <si>
    <t>Retirement benefits</t>
  </si>
  <si>
    <t>Financial Report for the year ended 31 December 2007)</t>
  </si>
  <si>
    <t>the year ended 31 December 2007)</t>
  </si>
  <si>
    <t>Balance at 01-01-2008</t>
  </si>
  <si>
    <t>conjunction with the Annual Financial Report for the year ended 31 December 2007.)</t>
  </si>
  <si>
    <t>December 2007.</t>
  </si>
  <si>
    <t>for the year ended 31 December 2007.</t>
  </si>
  <si>
    <t>There were no issuances, cancellations, repurchases, resale and repayments of debt and</t>
  </si>
  <si>
    <t>equity securities during the current financial year.</t>
  </si>
  <si>
    <t xml:space="preserve">There were no sale of unquoted investment and properties, respectively for the current </t>
  </si>
  <si>
    <t>quarter and financial year to-date.</t>
  </si>
  <si>
    <t xml:space="preserve">There were no purchase or disposal of quoted securities during the current quarter and </t>
  </si>
  <si>
    <t>financial year to-date.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</si>
  <si>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</si>
  <si>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</si>
  <si>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</si>
  <si>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</si>
  <si>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The fully diluted loss per share are not presented as the Company does not have any</t>
  </si>
  <si>
    <t>outstanding convertible shares or convertible financial instruments which would result in a</t>
  </si>
  <si>
    <t>dilution in the basic loss per share.</t>
  </si>
  <si>
    <t>Defined benefit obligations</t>
  </si>
  <si>
    <t>Tax paid</t>
  </si>
  <si>
    <t>Decrease/(increase) in other receivables and deposits</t>
  </si>
  <si>
    <t>Loss From Ordinary Activities</t>
  </si>
  <si>
    <t>Loss For The Period</t>
  </si>
  <si>
    <t>Loss Per Share (sen)</t>
  </si>
  <si>
    <t>Amortisation of prepaid lease payments</t>
  </si>
  <si>
    <t>Net loss for the period (RM'000)</t>
  </si>
  <si>
    <t>Basic loss per share (sen)</t>
  </si>
  <si>
    <t>As stipulated under the Listing Requirements of Bursa Securities ("Listing Requirements") ,</t>
  </si>
  <si>
    <t>the minimum issued and paid-up capital of a company listed on the Second Board of Bursa</t>
  </si>
  <si>
    <t>Securities shall be RM40 million. On 15 April 2008, Bursa Securities had suspended the</t>
  </si>
  <si>
    <t>trading of the securities of the Company and in the event the Company fail to comply with</t>
  </si>
  <si>
    <t>paragraph 8.16A of the Listing Requirements, upon the expiry of six (6) months from the</t>
  </si>
  <si>
    <t>date of suspension, delisting procedures shall commenced against the Company.</t>
  </si>
  <si>
    <t>Property, plant and equipment written off</t>
  </si>
  <si>
    <t>Interest on fixed deposits</t>
  </si>
  <si>
    <t>Interest received</t>
  </si>
  <si>
    <t>Repayment of revolving loans</t>
  </si>
  <si>
    <t>Decrease/(increase) in inventories</t>
  </si>
  <si>
    <t>(Decrease)/increase in trade payables</t>
  </si>
  <si>
    <t>Increase/(decrease) in other payables and accruals</t>
  </si>
  <si>
    <t>Increase/(decrease) in amount due to directors</t>
  </si>
  <si>
    <t>Cash generated from/(used in) operations</t>
  </si>
  <si>
    <t>Net cash generated from/(used in) operating activities</t>
  </si>
  <si>
    <t xml:space="preserve">Current Year Prospect </t>
  </si>
  <si>
    <t>Barring unforeseen circumstances,the Group is of the view that the year 2008 will be</t>
  </si>
  <si>
    <t>another difficult year.</t>
  </si>
  <si>
    <t>As At 30 September 2008</t>
  </si>
  <si>
    <t>30/09/2008</t>
  </si>
  <si>
    <t>Interim Report for the Quarter ended 30 September 2008</t>
  </si>
  <si>
    <t>30/09/2007</t>
  </si>
  <si>
    <t>For the 9 Months Ended 30 September 2008</t>
  </si>
  <si>
    <t xml:space="preserve">9 months </t>
  </si>
  <si>
    <t>ended 30-09-2008</t>
  </si>
  <si>
    <t>Balance at 30-09-2008</t>
  </si>
  <si>
    <t>ended 30-09-2007</t>
  </si>
  <si>
    <t>Balance at 30-09-2007</t>
  </si>
  <si>
    <t>9 months</t>
  </si>
  <si>
    <t>Increase in short-term deposits pledged as security</t>
  </si>
  <si>
    <t>Interim Report for the Third Quarter Ended 30 September 2008</t>
  </si>
  <si>
    <t>Total Group borrowings as at 30 September 2008 are as follows :-</t>
  </si>
  <si>
    <t>Increase in trade receivables</t>
  </si>
  <si>
    <t>CASH AND CASH EQUIVALENTS AT 30TH SEPTEMBER</t>
  </si>
  <si>
    <t>For the third financial quarter under review, the Group recorded turnover of RM2.90 million, a</t>
  </si>
  <si>
    <t>decrease of 21.2% over the corresponding period last year. The Group recorded a pre-tax</t>
  </si>
  <si>
    <t>assets in the current financial quarter.</t>
  </si>
  <si>
    <t>loss of RM44,000 as compared to a pre-tax loss of RM820,000 in the corresponding period</t>
  </si>
  <si>
    <t>last year mainly due to lower operating costs incurred and higher gain from disposal of fixed</t>
  </si>
  <si>
    <t>For the quarter ended 30 September 2008, the Group recorded a pre-tax loss of RM44,000</t>
  </si>
  <si>
    <t>as compared a pre-tax loss of RM1.23 million in the previous quarter ended 30 June 2008,</t>
  </si>
  <si>
    <t>mainly due to lower operating costs incurred and higher gain from disposal of fixed assets in</t>
  </si>
  <si>
    <t>the current financial quarter.</t>
  </si>
  <si>
    <t>On 19 September 2008, the Company has entered into a Memorandum of Understanding</t>
  </si>
  <si>
    <t>("Acquiree Companies") in relation to the acquisition of the Acquiree Companies ("Proposed</t>
  </si>
  <si>
    <t>Acquisition") pursuant to the restructuring exercise to be undertaken by the Company.</t>
  </si>
  <si>
    <t>On 29 October 2008, Bursa Securities had granted the Company an extension of time for a</t>
  </si>
  <si>
    <t>period of six (6) months up to 15 April 2009 for the Company to comply with paragraphs</t>
  </si>
  <si>
    <t>3.04(2) and 8.16A of the Listing Requirements ("Extended Timeframe").</t>
  </si>
  <si>
    <t>("MOU") with the Vendors of Liangbang Ventures Sdn Bhd and Temasek Blooms Sdn Bhd</t>
  </si>
  <si>
    <t xml:space="preserve">materials in Kelantan, Terengganu and Thailand where the raw materials are now available. </t>
  </si>
  <si>
    <t>Profit/(Loss) From Operations</t>
  </si>
  <si>
    <t>Net cash generated from investing activities</t>
  </si>
  <si>
    <t>DATED :  26 November 2008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</si>
</sst>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7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9" fontId="8" fillId="0" borderId="5" xfId="15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4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D47" sqref="D47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59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255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2" t="s">
        <v>256</v>
      </c>
      <c r="E8" s="12"/>
      <c r="F8" s="22" t="s">
        <v>204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162</v>
      </c>
      <c r="B11" s="4"/>
      <c r="C11" s="26"/>
      <c r="D11" s="26"/>
      <c r="E11" s="26"/>
      <c r="F11" s="26"/>
      <c r="G11" s="26"/>
      <c r="H11" s="4"/>
      <c r="I11" s="4"/>
    </row>
    <row r="12" spans="1:9" ht="9.75" customHeight="1">
      <c r="A12" s="4"/>
      <c r="B12" s="4"/>
      <c r="C12" s="26"/>
      <c r="D12" s="26"/>
      <c r="E12" s="26"/>
      <c r="F12" s="26"/>
      <c r="G12" s="26"/>
      <c r="H12" s="4"/>
      <c r="I12" s="4"/>
    </row>
    <row r="13" spans="1:9" ht="15">
      <c r="A13" s="11" t="s">
        <v>163</v>
      </c>
      <c r="B13" s="4"/>
      <c r="C13" s="26"/>
      <c r="D13" s="30"/>
      <c r="E13" s="30"/>
      <c r="F13" s="30"/>
      <c r="G13" s="26"/>
      <c r="H13" s="4"/>
      <c r="I13" s="4"/>
    </row>
    <row r="14" spans="1:9" ht="14.25">
      <c r="A14" s="4"/>
      <c r="B14" s="4" t="s">
        <v>164</v>
      </c>
      <c r="C14" s="26"/>
      <c r="D14" s="27">
        <v>16654</v>
      </c>
      <c r="E14" s="30"/>
      <c r="F14" s="27">
        <v>18164</v>
      </c>
      <c r="G14" s="26"/>
      <c r="H14" s="4"/>
      <c r="I14" s="4"/>
    </row>
    <row r="15" spans="1:9" ht="14.25">
      <c r="A15" s="4"/>
      <c r="B15" s="4" t="s">
        <v>194</v>
      </c>
      <c r="C15" s="26"/>
      <c r="D15" s="28">
        <v>719</v>
      </c>
      <c r="E15" s="30"/>
      <c r="F15" s="28">
        <v>748</v>
      </c>
      <c r="G15" s="26"/>
      <c r="H15" s="4"/>
      <c r="I15" s="4"/>
    </row>
    <row r="16" spans="1:9" ht="14.25">
      <c r="A16" s="4"/>
      <c r="B16" s="4" t="s">
        <v>165</v>
      </c>
      <c r="C16" s="26"/>
      <c r="D16" s="29">
        <v>40</v>
      </c>
      <c r="E16" s="30"/>
      <c r="F16" s="29">
        <v>40</v>
      </c>
      <c r="G16" s="26"/>
      <c r="H16" s="4"/>
      <c r="I16" s="4"/>
    </row>
    <row r="17" spans="1:9" ht="15">
      <c r="A17" s="4"/>
      <c r="B17" s="11" t="s">
        <v>166</v>
      </c>
      <c r="C17" s="26"/>
      <c r="D17" s="81">
        <f>SUM(D14:D16)</f>
        <v>17413</v>
      </c>
      <c r="E17" s="30"/>
      <c r="F17" s="81">
        <f>SUM(F14:F16)</f>
        <v>18952</v>
      </c>
      <c r="G17" s="26"/>
      <c r="H17" s="4"/>
      <c r="I17" s="4"/>
    </row>
    <row r="18" spans="1:9" ht="9.75" customHeight="1">
      <c r="A18" s="4"/>
      <c r="B18" s="4"/>
      <c r="C18" s="26"/>
      <c r="D18" s="30"/>
      <c r="E18" s="30"/>
      <c r="F18" s="30"/>
      <c r="G18" s="26"/>
      <c r="H18" s="4"/>
      <c r="I18" s="4"/>
    </row>
    <row r="19" spans="1:9" ht="15">
      <c r="A19" s="11" t="s">
        <v>167</v>
      </c>
      <c r="B19" s="4"/>
      <c r="C19" s="26"/>
      <c r="D19" s="30"/>
      <c r="E19" s="30"/>
      <c r="F19" s="30"/>
      <c r="G19" s="26"/>
      <c r="H19" s="4"/>
      <c r="I19" s="4"/>
    </row>
    <row r="20" spans="1:9" ht="14.25">
      <c r="A20" s="4"/>
      <c r="B20" s="4" t="s">
        <v>7</v>
      </c>
      <c r="C20" s="26"/>
      <c r="D20" s="27">
        <v>1621</v>
      </c>
      <c r="E20" s="30"/>
      <c r="F20" s="27">
        <v>1767</v>
      </c>
      <c r="G20" s="26"/>
      <c r="H20" s="4"/>
      <c r="I20" s="26"/>
    </row>
    <row r="21" spans="1:9" ht="14.25">
      <c r="A21" s="4"/>
      <c r="B21" s="4" t="s">
        <v>8</v>
      </c>
      <c r="C21" s="26"/>
      <c r="D21" s="28">
        <v>4289</v>
      </c>
      <c r="E21" s="30"/>
      <c r="F21" s="28">
        <v>4102</v>
      </c>
      <c r="G21" s="26"/>
      <c r="H21" s="4"/>
      <c r="I21" s="26"/>
    </row>
    <row r="22" spans="1:9" ht="14.25">
      <c r="A22" s="4"/>
      <c r="B22" s="4" t="s">
        <v>107</v>
      </c>
      <c r="C22" s="26"/>
      <c r="D22" s="28">
        <f>587+150</f>
        <v>737</v>
      </c>
      <c r="E22" s="30"/>
      <c r="F22" s="28">
        <v>851</v>
      </c>
      <c r="G22" s="26"/>
      <c r="H22" s="4"/>
      <c r="I22" s="26"/>
    </row>
    <row r="23" spans="1:9" ht="14.25">
      <c r="A23" s="4"/>
      <c r="B23" s="4" t="s">
        <v>168</v>
      </c>
      <c r="C23" s="26"/>
      <c r="D23" s="28">
        <v>176</v>
      </c>
      <c r="E23" s="30"/>
      <c r="F23" s="28">
        <v>181</v>
      </c>
      <c r="G23" s="26"/>
      <c r="H23" s="4"/>
      <c r="I23" s="4"/>
    </row>
    <row r="24" spans="1:9" ht="14.25">
      <c r="A24" s="4"/>
      <c r="B24" s="4" t="s">
        <v>9</v>
      </c>
      <c r="C24" s="26"/>
      <c r="D24" s="29">
        <v>187</v>
      </c>
      <c r="E24" s="30"/>
      <c r="F24" s="29">
        <v>221</v>
      </c>
      <c r="G24" s="26"/>
      <c r="H24" s="4"/>
      <c r="I24" s="4"/>
    </row>
    <row r="25" spans="1:9" ht="15">
      <c r="A25" s="4"/>
      <c r="B25" s="11" t="s">
        <v>169</v>
      </c>
      <c r="C25" s="26"/>
      <c r="D25" s="81">
        <f>SUM(D20:D24)</f>
        <v>7010</v>
      </c>
      <c r="E25" s="30"/>
      <c r="F25" s="81">
        <f>SUM(F20:F24)</f>
        <v>7122</v>
      </c>
      <c r="G25" s="26"/>
      <c r="H25" s="4"/>
      <c r="I25" s="4"/>
    </row>
    <row r="26" spans="1:9" ht="9.75" customHeight="1">
      <c r="A26" s="4"/>
      <c r="B26" s="11"/>
      <c r="C26" s="26"/>
      <c r="D26" s="81"/>
      <c r="E26" s="30"/>
      <c r="F26" s="81"/>
      <c r="G26" s="26"/>
      <c r="H26" s="4"/>
      <c r="I26" s="4"/>
    </row>
    <row r="27" spans="1:9" ht="15.75" thickBot="1">
      <c r="A27" s="11" t="s">
        <v>170</v>
      </c>
      <c r="B27" s="11"/>
      <c r="C27" s="26"/>
      <c r="D27" s="80">
        <f>+D25+D17</f>
        <v>24423</v>
      </c>
      <c r="E27" s="30"/>
      <c r="F27" s="80">
        <f>+F25+F17</f>
        <v>26074</v>
      </c>
      <c r="G27" s="26"/>
      <c r="H27" s="4"/>
      <c r="I27" s="4"/>
    </row>
    <row r="28" spans="1:9" ht="9.75" customHeight="1" thickTop="1">
      <c r="A28" s="4"/>
      <c r="B28" s="11"/>
      <c r="C28" s="26"/>
      <c r="D28" s="30"/>
      <c r="E28" s="30"/>
      <c r="F28" s="30"/>
      <c r="G28" s="26"/>
      <c r="H28" s="4"/>
      <c r="I28" s="4"/>
    </row>
    <row r="29" spans="1:9" ht="15">
      <c r="A29" s="11" t="s">
        <v>171</v>
      </c>
      <c r="B29" s="11"/>
      <c r="C29" s="26"/>
      <c r="D29" s="30"/>
      <c r="E29" s="30"/>
      <c r="F29" s="30"/>
      <c r="G29" s="26"/>
      <c r="H29" s="4"/>
      <c r="I29" s="4"/>
    </row>
    <row r="30" spans="1:9" ht="9.75" customHeight="1">
      <c r="A30" s="4"/>
      <c r="B30" s="11"/>
      <c r="C30" s="26"/>
      <c r="D30" s="30"/>
      <c r="E30" s="30"/>
      <c r="F30" s="30"/>
      <c r="G30" s="26"/>
      <c r="H30" s="4"/>
      <c r="I30" s="4"/>
    </row>
    <row r="31" spans="1:9" ht="15">
      <c r="A31" s="11" t="s">
        <v>172</v>
      </c>
      <c r="B31" s="11"/>
      <c r="C31" s="26"/>
      <c r="D31" s="30"/>
      <c r="E31" s="30"/>
      <c r="F31" s="30"/>
      <c r="G31" s="26"/>
      <c r="H31" s="4"/>
      <c r="I31" s="4"/>
    </row>
    <row r="32" spans="1:9" ht="15">
      <c r="A32" s="4"/>
      <c r="B32" s="11" t="s">
        <v>173</v>
      </c>
      <c r="C32" s="26"/>
      <c r="D32" s="30"/>
      <c r="E32" s="26"/>
      <c r="F32" s="30"/>
      <c r="G32" s="26"/>
      <c r="H32" s="4"/>
      <c r="I32" s="4"/>
    </row>
    <row r="33" spans="1:9" ht="14.25">
      <c r="A33" s="4"/>
      <c r="B33" s="4" t="s">
        <v>175</v>
      </c>
      <c r="C33" s="26"/>
      <c r="D33" s="27">
        <v>31418</v>
      </c>
      <c r="E33" s="26"/>
      <c r="F33" s="27">
        <v>31418</v>
      </c>
      <c r="G33" s="26"/>
      <c r="H33" s="4"/>
      <c r="I33" s="4"/>
    </row>
    <row r="34" spans="1:9" ht="14.25">
      <c r="A34" s="4"/>
      <c r="B34" s="4" t="s">
        <v>176</v>
      </c>
      <c r="C34" s="26"/>
      <c r="D34" s="28">
        <v>8133</v>
      </c>
      <c r="E34" s="26"/>
      <c r="F34" s="28">
        <v>8133</v>
      </c>
      <c r="G34" s="26"/>
      <c r="H34" s="4"/>
      <c r="I34" s="4"/>
    </row>
    <row r="35" spans="1:9" ht="14.25">
      <c r="A35" s="4"/>
      <c r="B35" s="4" t="s">
        <v>174</v>
      </c>
      <c r="C35" s="26"/>
      <c r="D35" s="28">
        <f>+Equity!I25</f>
        <v>5283</v>
      </c>
      <c r="E35" s="26"/>
      <c r="F35" s="28">
        <v>5283</v>
      </c>
      <c r="G35" s="26"/>
      <c r="H35" s="4"/>
      <c r="I35" s="4"/>
    </row>
    <row r="36" spans="1:9" ht="14.25">
      <c r="A36" s="4"/>
      <c r="B36" s="4" t="s">
        <v>177</v>
      </c>
      <c r="C36" s="26"/>
      <c r="D36" s="29">
        <f>+Equity!K25</f>
        <v>-36702</v>
      </c>
      <c r="E36" s="26"/>
      <c r="F36" s="29">
        <v>-34326</v>
      </c>
      <c r="G36" s="26"/>
      <c r="H36" s="4"/>
      <c r="I36" s="4"/>
    </row>
    <row r="37" spans="1:9" ht="15">
      <c r="A37" s="11" t="s">
        <v>178</v>
      </c>
      <c r="B37" s="4"/>
      <c r="C37" s="26"/>
      <c r="D37" s="81">
        <f>SUM(D33:D36)</f>
        <v>8132</v>
      </c>
      <c r="E37" s="26"/>
      <c r="F37" s="81">
        <f>SUM(F33:F36)</f>
        <v>10508</v>
      </c>
      <c r="G37" s="26"/>
      <c r="H37" s="4"/>
      <c r="I37" s="4"/>
    </row>
    <row r="38" spans="1:9" ht="9.75" customHeight="1">
      <c r="A38" s="4"/>
      <c r="B38" s="4"/>
      <c r="C38" s="26"/>
      <c r="D38" s="30"/>
      <c r="E38" s="26"/>
      <c r="F38" s="30"/>
      <c r="G38" s="26"/>
      <c r="H38" s="4"/>
      <c r="I38" s="4"/>
    </row>
    <row r="39" spans="1:9" ht="15">
      <c r="A39" s="11" t="s">
        <v>179</v>
      </c>
      <c r="B39" s="4"/>
      <c r="C39" s="26"/>
      <c r="D39" s="30"/>
      <c r="E39" s="26"/>
      <c r="F39" s="30"/>
      <c r="G39" s="26"/>
      <c r="H39" s="4"/>
      <c r="I39" s="4"/>
    </row>
    <row r="40" spans="1:9" ht="14.25">
      <c r="A40" s="4"/>
      <c r="B40" s="4" t="s">
        <v>207</v>
      </c>
      <c r="C40" s="26"/>
      <c r="D40" s="27">
        <v>1092</v>
      </c>
      <c r="E40" s="26"/>
      <c r="F40" s="27">
        <v>1001</v>
      </c>
      <c r="G40" s="26"/>
      <c r="H40" s="4"/>
      <c r="I40" s="4"/>
    </row>
    <row r="41" spans="1:9" ht="14.25">
      <c r="A41" s="4"/>
      <c r="B41" s="4" t="s">
        <v>149</v>
      </c>
      <c r="C41" s="26"/>
      <c r="D41" s="28">
        <f>1610+3758</f>
        <v>5368</v>
      </c>
      <c r="E41" s="26"/>
      <c r="F41" s="28">
        <v>5189</v>
      </c>
      <c r="G41" s="26"/>
      <c r="H41" s="4"/>
      <c r="I41" s="4"/>
    </row>
    <row r="42" spans="1:9" ht="14.25">
      <c r="A42" s="4"/>
      <c r="B42" s="4" t="s">
        <v>80</v>
      </c>
      <c r="C42" s="26"/>
      <c r="D42" s="29">
        <v>1328</v>
      </c>
      <c r="E42" s="26"/>
      <c r="F42" s="29">
        <v>1328</v>
      </c>
      <c r="G42" s="26"/>
      <c r="H42" s="4"/>
      <c r="I42" s="4"/>
    </row>
    <row r="43" spans="1:9" ht="15">
      <c r="A43" s="4"/>
      <c r="B43" s="11" t="s">
        <v>180</v>
      </c>
      <c r="C43" s="26"/>
      <c r="D43" s="81">
        <f>SUM(D40:D42)</f>
        <v>7788</v>
      </c>
      <c r="E43" s="26"/>
      <c r="F43" s="81">
        <f>SUM(F40:F42)</f>
        <v>7518</v>
      </c>
      <c r="G43" s="26"/>
      <c r="H43" s="4"/>
      <c r="I43" s="4"/>
    </row>
    <row r="44" spans="1:9" ht="9.75" customHeight="1">
      <c r="A44" s="4"/>
      <c r="B44" s="4"/>
      <c r="C44" s="26"/>
      <c r="D44" s="26"/>
      <c r="E44" s="26"/>
      <c r="F44" s="26"/>
      <c r="G44" s="26"/>
      <c r="H44" s="4"/>
      <c r="I44" s="4"/>
    </row>
    <row r="45" spans="1:9" ht="15">
      <c r="A45" s="11" t="s">
        <v>181</v>
      </c>
      <c r="B45" s="4"/>
      <c r="C45" s="26"/>
      <c r="D45" s="26"/>
      <c r="E45" s="26"/>
      <c r="F45" s="26"/>
      <c r="G45" s="26"/>
      <c r="H45" s="4"/>
      <c r="I45" s="4"/>
    </row>
    <row r="46" spans="1:9" ht="14.25">
      <c r="A46" s="4"/>
      <c r="B46" s="4" t="s">
        <v>10</v>
      </c>
      <c r="C46" s="26"/>
      <c r="D46" s="27">
        <v>1709</v>
      </c>
      <c r="E46" s="26"/>
      <c r="F46" s="27">
        <v>1838</v>
      </c>
      <c r="G46" s="26"/>
      <c r="H46" s="4"/>
      <c r="I46" s="26"/>
    </row>
    <row r="47" spans="1:9" ht="14.25">
      <c r="A47" s="4"/>
      <c r="B47" s="4" t="s">
        <v>12</v>
      </c>
      <c r="C47" s="26"/>
      <c r="D47" s="28">
        <f>1660+113+1937-84</f>
        <v>3626</v>
      </c>
      <c r="E47" s="26"/>
      <c r="F47" s="28">
        <v>2716</v>
      </c>
      <c r="G47" s="26"/>
      <c r="H47" s="4"/>
      <c r="I47" s="26"/>
    </row>
    <row r="48" spans="1:9" ht="14.25">
      <c r="A48" s="4"/>
      <c r="B48" s="4" t="s">
        <v>149</v>
      </c>
      <c r="C48" s="26"/>
      <c r="D48" s="28">
        <f>2408+21+62</f>
        <v>2491</v>
      </c>
      <c r="E48" s="26"/>
      <c r="F48" s="28">
        <v>2810</v>
      </c>
      <c r="G48" s="26"/>
      <c r="H48" s="4"/>
      <c r="I48" s="4"/>
    </row>
    <row r="49" spans="1:9" ht="14.25">
      <c r="A49" s="4"/>
      <c r="B49" s="4" t="s">
        <v>11</v>
      </c>
      <c r="C49" s="26"/>
      <c r="D49" s="28">
        <v>84</v>
      </c>
      <c r="E49" s="26"/>
      <c r="F49" s="28">
        <v>21</v>
      </c>
      <c r="G49" s="26"/>
      <c r="H49" s="4"/>
      <c r="I49" s="26"/>
    </row>
    <row r="50" spans="1:9" ht="14.25">
      <c r="A50" s="4"/>
      <c r="B50" s="4" t="s">
        <v>24</v>
      </c>
      <c r="C50" s="26"/>
      <c r="D50" s="29">
        <v>593</v>
      </c>
      <c r="E50" s="26"/>
      <c r="F50" s="29">
        <v>663</v>
      </c>
      <c r="G50" s="26"/>
      <c r="H50" s="4"/>
      <c r="I50" s="26"/>
    </row>
    <row r="51" spans="1:9" ht="15">
      <c r="A51" s="4"/>
      <c r="B51" s="11" t="s">
        <v>182</v>
      </c>
      <c r="C51" s="26"/>
      <c r="D51" s="32">
        <f>SUM(D46:D50)</f>
        <v>8503</v>
      </c>
      <c r="E51" s="26"/>
      <c r="F51" s="32">
        <f>SUM(F46:F50)</f>
        <v>8048</v>
      </c>
      <c r="G51" s="26"/>
      <c r="H51" s="4"/>
      <c r="I51" s="4"/>
    </row>
    <row r="52" spans="1:9" ht="9.75" customHeight="1">
      <c r="A52" s="4"/>
      <c r="B52" s="4"/>
      <c r="C52" s="26"/>
      <c r="D52" s="32"/>
      <c r="E52" s="26"/>
      <c r="F52" s="32"/>
      <c r="G52" s="26"/>
      <c r="H52" s="4"/>
      <c r="I52" s="4"/>
    </row>
    <row r="53" spans="1:9" ht="15">
      <c r="A53" s="11" t="s">
        <v>183</v>
      </c>
      <c r="B53" s="4"/>
      <c r="C53" s="26"/>
      <c r="D53" s="32">
        <f>+D51+D43</f>
        <v>16291</v>
      </c>
      <c r="E53" s="26"/>
      <c r="F53" s="32">
        <f>+F51+F43</f>
        <v>15566</v>
      </c>
      <c r="G53" s="26"/>
      <c r="H53" s="4"/>
      <c r="I53" s="4"/>
    </row>
    <row r="54" spans="1:9" ht="9.75" customHeight="1">
      <c r="A54" s="4"/>
      <c r="B54" s="4"/>
      <c r="C54" s="26"/>
      <c r="D54" s="32"/>
      <c r="E54" s="26"/>
      <c r="F54" s="32"/>
      <c r="G54" s="26"/>
      <c r="H54" s="4"/>
      <c r="I54" s="4"/>
    </row>
    <row r="55" spans="1:9" ht="15.75" thickBot="1">
      <c r="A55" s="11" t="s">
        <v>184</v>
      </c>
      <c r="B55" s="4"/>
      <c r="C55" s="26"/>
      <c r="D55" s="80">
        <f>+D53+D37</f>
        <v>24423</v>
      </c>
      <c r="E55" s="26"/>
      <c r="F55" s="80">
        <f>+F53+F37</f>
        <v>26074</v>
      </c>
      <c r="G55" s="26"/>
      <c r="H55" s="4"/>
      <c r="I55" s="4"/>
    </row>
    <row r="56" spans="1:9" ht="15" thickTop="1">
      <c r="A56" s="4"/>
      <c r="B56" s="4"/>
      <c r="C56" s="26"/>
      <c r="D56" s="26"/>
      <c r="E56" s="26"/>
      <c r="F56" s="26"/>
      <c r="G56" s="26"/>
      <c r="H56" s="4"/>
      <c r="I56" s="4"/>
    </row>
    <row r="57" spans="1:9" ht="15.75" thickBot="1">
      <c r="A57" s="11" t="s">
        <v>124</v>
      </c>
      <c r="B57" s="4"/>
      <c r="C57" s="26"/>
      <c r="D57" s="79">
        <f>+D37/D33</f>
        <v>0.25883251639187727</v>
      </c>
      <c r="E57" s="33"/>
      <c r="F57" s="79">
        <f>+F37/F33</f>
        <v>0.33445795403908585</v>
      </c>
      <c r="G57" s="26"/>
      <c r="H57" s="4"/>
      <c r="I57" s="4"/>
    </row>
    <row r="58" spans="1:9" ht="15" thickTop="1">
      <c r="A58" s="4"/>
      <c r="B58" s="4"/>
      <c r="C58" s="26"/>
      <c r="D58" s="34"/>
      <c r="E58" s="33"/>
      <c r="F58" s="34"/>
      <c r="G58" s="26"/>
      <c r="H58" s="4"/>
      <c r="I58" s="4"/>
    </row>
    <row r="59" spans="1:9" ht="14.25">
      <c r="A59" s="10" t="s">
        <v>109</v>
      </c>
      <c r="B59" s="4"/>
      <c r="C59" s="4"/>
      <c r="D59" s="31"/>
      <c r="E59" s="31"/>
      <c r="F59" s="31"/>
      <c r="G59" s="4"/>
      <c r="H59" s="4"/>
      <c r="I59" s="4"/>
    </row>
    <row r="60" spans="1:9" ht="14.25">
      <c r="A60" s="10" t="s">
        <v>208</v>
      </c>
      <c r="B60" s="4"/>
      <c r="C60" s="4"/>
      <c r="D60" s="31"/>
      <c r="E60" s="31"/>
      <c r="F60" s="31"/>
      <c r="G60" s="4"/>
      <c r="H60" s="4"/>
      <c r="I60" s="4"/>
    </row>
    <row r="61" spans="1:9" ht="14.25">
      <c r="A61" s="4"/>
      <c r="B61" s="4"/>
      <c r="C61" s="4"/>
      <c r="D61" s="31"/>
      <c r="E61" s="31"/>
      <c r="F61" s="31"/>
      <c r="G61" s="4"/>
      <c r="H61" s="4"/>
      <c r="I61" s="4"/>
    </row>
    <row r="62" spans="1:9" ht="14.25">
      <c r="A62" s="4"/>
      <c r="B62" s="4"/>
      <c r="C62" s="4"/>
      <c r="D62" s="31"/>
      <c r="E62" s="31"/>
      <c r="F62" s="31"/>
      <c r="G62" s="4"/>
      <c r="H62" s="4"/>
      <c r="I62" s="4"/>
    </row>
    <row r="63" spans="1:9" ht="14.25">
      <c r="A63" s="4"/>
      <c r="B63" s="4"/>
      <c r="C63" s="4"/>
      <c r="D63" s="31"/>
      <c r="E63" s="31"/>
      <c r="F63" s="31"/>
      <c r="G63" s="4"/>
      <c r="H63" s="4"/>
      <c r="I63" s="4"/>
    </row>
    <row r="64" spans="1:9" ht="14.25">
      <c r="A64" s="4"/>
      <c r="B64" s="4"/>
      <c r="C64" s="4"/>
      <c r="D64" s="31"/>
      <c r="E64" s="31"/>
      <c r="F64" s="31"/>
      <c r="G64" s="4"/>
      <c r="H64" s="4"/>
      <c r="I64" s="4"/>
    </row>
    <row r="65" spans="1:9" ht="14.25">
      <c r="A65" s="4"/>
      <c r="B65" s="4"/>
      <c r="C65" s="4"/>
      <c r="D65" s="31"/>
      <c r="E65" s="31"/>
      <c r="F65" s="31"/>
      <c r="G65" s="4"/>
      <c r="H65" s="4"/>
      <c r="I65" s="4"/>
    </row>
    <row r="66" spans="1:9" ht="14.25">
      <c r="A66" s="4"/>
      <c r="B66" s="4"/>
      <c r="C66" s="4"/>
      <c r="D66" s="31"/>
      <c r="E66" s="31"/>
      <c r="F66" s="31"/>
      <c r="G66" s="4"/>
      <c r="H66" s="4"/>
      <c r="I66" s="4"/>
    </row>
    <row r="67" spans="1:9" ht="14.25">
      <c r="A67" s="4"/>
      <c r="B67" s="4"/>
      <c r="C67" s="4"/>
      <c r="D67" s="31"/>
      <c r="E67" s="31"/>
      <c r="F67" s="31"/>
      <c r="G67" s="4"/>
      <c r="H67" s="4"/>
      <c r="I67" s="4"/>
    </row>
    <row r="68" spans="1:9" ht="14.25">
      <c r="A68" s="4"/>
      <c r="B68" s="4"/>
      <c r="C68" s="4"/>
      <c r="D68" s="31"/>
      <c r="E68" s="31"/>
      <c r="F68" s="31"/>
      <c r="G68" s="4"/>
      <c r="H68" s="4"/>
      <c r="I68" s="4"/>
    </row>
    <row r="69" spans="1:9" ht="14.25">
      <c r="A69" s="4"/>
      <c r="B69" s="4"/>
      <c r="C69" s="4"/>
      <c r="D69" s="31"/>
      <c r="E69" s="31"/>
      <c r="F69" s="31"/>
      <c r="G69" s="4"/>
      <c r="H69" s="4"/>
      <c r="I69" s="4"/>
    </row>
    <row r="70" spans="1:9" ht="14.25">
      <c r="A70" s="4"/>
      <c r="B70" s="4"/>
      <c r="C70" s="4"/>
      <c r="D70" s="31"/>
      <c r="E70" s="31"/>
      <c r="F70" s="31"/>
      <c r="G70" s="4"/>
      <c r="H70" s="4"/>
      <c r="I70" s="4"/>
    </row>
    <row r="71" spans="1:9" ht="14.25">
      <c r="A71" s="4"/>
      <c r="B71" s="4"/>
      <c r="C71" s="4"/>
      <c r="D71" s="31"/>
      <c r="E71" s="31"/>
      <c r="F71" s="31"/>
      <c r="G71" s="4"/>
      <c r="H71" s="4"/>
      <c r="I71" s="4"/>
    </row>
    <row r="72" spans="1:9" ht="14.25">
      <c r="A72" s="4"/>
      <c r="B72" s="4"/>
      <c r="C72" s="4"/>
      <c r="D72" s="31"/>
      <c r="E72" s="31"/>
      <c r="F72" s="31"/>
      <c r="G72" s="4"/>
      <c r="H72" s="4"/>
      <c r="I72" s="4"/>
    </row>
  </sheetData>
  <printOptions/>
  <pageMargins left="0.75" right="0.75" top="0.5" bottom="0.53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19" sqref="A19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59"/>
    </row>
    <row r="2" spans="1:4" ht="15.75">
      <c r="A2" s="2" t="s">
        <v>257</v>
      </c>
      <c r="B2" s="4"/>
      <c r="C2" s="4"/>
      <c r="D2" s="4"/>
    </row>
    <row r="3" spans="1:4" ht="15.75">
      <c r="A3" s="3" t="s">
        <v>101</v>
      </c>
      <c r="B3" s="3"/>
      <c r="C3" s="3"/>
      <c r="D3" s="3"/>
    </row>
    <row r="4" spans="1:4" ht="15.75">
      <c r="A4" s="2" t="s">
        <v>13</v>
      </c>
      <c r="B4" s="2"/>
      <c r="C4" s="2"/>
      <c r="D4" s="2"/>
    </row>
    <row r="5" spans="1:11" ht="15">
      <c r="A5" s="35"/>
      <c r="B5" s="35"/>
      <c r="C5" s="35"/>
      <c r="D5" s="35"/>
      <c r="E5" s="36" t="s">
        <v>14</v>
      </c>
      <c r="F5" s="37"/>
      <c r="G5" s="37" t="s">
        <v>16</v>
      </c>
      <c r="H5" s="37"/>
      <c r="I5" s="36" t="s">
        <v>17</v>
      </c>
      <c r="J5" s="37"/>
      <c r="K5" s="37" t="s">
        <v>16</v>
      </c>
    </row>
    <row r="6" spans="1:11" ht="15">
      <c r="A6" s="35"/>
      <c r="B6" s="35"/>
      <c r="C6" s="35"/>
      <c r="D6" s="35"/>
      <c r="E6" s="36" t="s">
        <v>15</v>
      </c>
      <c r="F6" s="37"/>
      <c r="G6" s="37" t="s">
        <v>15</v>
      </c>
      <c r="H6" s="37"/>
      <c r="I6" s="36" t="s">
        <v>18</v>
      </c>
      <c r="J6" s="37"/>
      <c r="K6" s="37" t="s">
        <v>18</v>
      </c>
    </row>
    <row r="7" spans="1:11" ht="15">
      <c r="A7" s="35"/>
      <c r="B7" s="35"/>
      <c r="C7" s="35"/>
      <c r="D7" s="35"/>
      <c r="E7" s="38" t="s">
        <v>256</v>
      </c>
      <c r="F7" s="37"/>
      <c r="G7" s="39" t="s">
        <v>258</v>
      </c>
      <c r="H7" s="37"/>
      <c r="I7" s="40" t="str">
        <f>+E7</f>
        <v>30/09/2008</v>
      </c>
      <c r="J7" s="37"/>
      <c r="K7" s="41" t="str">
        <f>+G7</f>
        <v>30/09/2007</v>
      </c>
    </row>
    <row r="8" spans="1:11" ht="15">
      <c r="A8" s="35"/>
      <c r="B8" s="35"/>
      <c r="C8" s="35"/>
      <c r="D8" s="35"/>
      <c r="E8" s="36" t="s">
        <v>6</v>
      </c>
      <c r="F8" s="37"/>
      <c r="G8" s="37" t="s">
        <v>6</v>
      </c>
      <c r="H8" s="37"/>
      <c r="I8" s="36" t="s">
        <v>6</v>
      </c>
      <c r="J8" s="37"/>
      <c r="K8" s="37" t="s">
        <v>6</v>
      </c>
    </row>
    <row r="9" spans="1:11" ht="15">
      <c r="A9" s="35"/>
      <c r="B9" s="35"/>
      <c r="C9" s="35"/>
      <c r="D9" s="35"/>
      <c r="E9" s="42"/>
      <c r="F9" s="42"/>
      <c r="G9" s="42"/>
      <c r="H9" s="42"/>
      <c r="I9" s="43"/>
      <c r="J9" s="42"/>
      <c r="K9" s="42"/>
    </row>
    <row r="10" spans="1:11" ht="14.25">
      <c r="A10" s="35" t="s">
        <v>19</v>
      </c>
      <c r="B10" s="35"/>
      <c r="C10" s="35"/>
      <c r="D10" s="35"/>
      <c r="E10" s="44">
        <f>+I10-5581</f>
        <v>2902</v>
      </c>
      <c r="F10" s="44"/>
      <c r="G10" s="44">
        <f>+K10-4355</f>
        <v>3684</v>
      </c>
      <c r="H10" s="44"/>
      <c r="I10" s="48">
        <v>8483</v>
      </c>
      <c r="J10" s="44"/>
      <c r="K10" s="48">
        <v>8039</v>
      </c>
    </row>
    <row r="11" spans="1:11" ht="14.25">
      <c r="A11" s="35"/>
      <c r="B11" s="35"/>
      <c r="C11" s="35"/>
      <c r="D11" s="35"/>
      <c r="E11" s="44"/>
      <c r="F11" s="44"/>
      <c r="G11" s="44"/>
      <c r="H11" s="44"/>
      <c r="I11" s="48"/>
      <c r="J11" s="44"/>
      <c r="K11" s="48"/>
    </row>
    <row r="12" spans="1:11" ht="14.25">
      <c r="A12" s="35" t="s">
        <v>20</v>
      </c>
      <c r="B12" s="35"/>
      <c r="C12" s="35"/>
      <c r="D12" s="35"/>
      <c r="E12" s="44">
        <f>+I12+7563</f>
        <v>-3093</v>
      </c>
      <c r="F12" s="44"/>
      <c r="G12" s="44">
        <f>+K12+6664</f>
        <v>-4388</v>
      </c>
      <c r="H12" s="44"/>
      <c r="I12" s="48">
        <v>-10656</v>
      </c>
      <c r="J12" s="44"/>
      <c r="K12" s="48">
        <v>-11052</v>
      </c>
    </row>
    <row r="13" spans="1:11" ht="14.25">
      <c r="A13" s="35"/>
      <c r="B13" s="35"/>
      <c r="C13" s="35"/>
      <c r="D13" s="35"/>
      <c r="E13" s="44"/>
      <c r="F13" s="44"/>
      <c r="G13" s="44"/>
      <c r="H13" s="44"/>
      <c r="I13" s="48"/>
      <c r="J13" s="44"/>
      <c r="K13" s="48"/>
    </row>
    <row r="14" spans="1:11" ht="14.25">
      <c r="A14" s="35" t="s">
        <v>21</v>
      </c>
      <c r="B14" s="35"/>
      <c r="C14" s="35"/>
      <c r="D14" s="35"/>
      <c r="E14" s="45">
        <f>+I14-27</f>
        <v>334</v>
      </c>
      <c r="F14" s="44"/>
      <c r="G14" s="45">
        <f>+K14-513</f>
        <v>22</v>
      </c>
      <c r="H14" s="44"/>
      <c r="I14" s="45">
        <v>361</v>
      </c>
      <c r="J14" s="44"/>
      <c r="K14" s="45">
        <v>535</v>
      </c>
    </row>
    <row r="15" spans="1:11" ht="14.25">
      <c r="A15" s="35"/>
      <c r="B15" s="35"/>
      <c r="C15" s="35"/>
      <c r="D15" s="35"/>
      <c r="E15" s="44"/>
      <c r="F15" s="44"/>
      <c r="G15" s="44"/>
      <c r="H15" s="44"/>
      <c r="I15" s="44"/>
      <c r="J15" s="44"/>
      <c r="K15" s="44"/>
    </row>
    <row r="16" spans="1:11" ht="14.25">
      <c r="A16" s="35" t="s">
        <v>288</v>
      </c>
      <c r="B16" s="35"/>
      <c r="C16" s="35"/>
      <c r="D16" s="35"/>
      <c r="E16" s="44">
        <f>SUM(E10:E14)</f>
        <v>143</v>
      </c>
      <c r="F16" s="44"/>
      <c r="G16" s="44">
        <f>SUM(G10:G14)</f>
        <v>-682</v>
      </c>
      <c r="H16" s="44"/>
      <c r="I16" s="44">
        <f>SUM(I10:I14)</f>
        <v>-1812</v>
      </c>
      <c r="J16" s="44"/>
      <c r="K16" s="44">
        <f>SUM(K10:K14)</f>
        <v>-2478</v>
      </c>
    </row>
    <row r="17" spans="1:11" ht="14.25">
      <c r="A17" s="35"/>
      <c r="B17" s="35"/>
      <c r="C17" s="35"/>
      <c r="D17" s="35"/>
      <c r="E17" s="44"/>
      <c r="F17" s="44"/>
      <c r="G17" s="44"/>
      <c r="H17" s="44"/>
      <c r="I17" s="44"/>
      <c r="J17" s="44"/>
      <c r="K17" s="44"/>
    </row>
    <row r="18" spans="1:11" ht="14.25">
      <c r="A18" s="35" t="s">
        <v>22</v>
      </c>
      <c r="B18" s="35"/>
      <c r="C18" s="35"/>
      <c r="D18" s="35"/>
      <c r="E18" s="44">
        <f>+I18+377</f>
        <v>-187</v>
      </c>
      <c r="F18" s="44"/>
      <c r="G18" s="44">
        <f>+K18+295</f>
        <v>-141</v>
      </c>
      <c r="H18" s="44"/>
      <c r="I18" s="48">
        <v>-564</v>
      </c>
      <c r="J18" s="44"/>
      <c r="K18" s="48">
        <v>-436</v>
      </c>
    </row>
    <row r="19" spans="1:11" ht="14.25">
      <c r="A19" s="35"/>
      <c r="B19" s="35"/>
      <c r="C19" s="35"/>
      <c r="D19" s="35"/>
      <c r="E19" s="44"/>
      <c r="F19" s="44"/>
      <c r="G19" s="44"/>
      <c r="H19" s="44"/>
      <c r="I19" s="44"/>
      <c r="J19" s="44"/>
      <c r="K19" s="44"/>
    </row>
    <row r="20" spans="1:11" ht="14.25">
      <c r="A20" s="35" t="s">
        <v>23</v>
      </c>
      <c r="B20" s="35"/>
      <c r="C20" s="35"/>
      <c r="D20" s="35"/>
      <c r="E20" s="45">
        <f>+I20</f>
        <v>0</v>
      </c>
      <c r="F20" s="44"/>
      <c r="G20" s="45">
        <f>+K20</f>
        <v>0</v>
      </c>
      <c r="H20" s="46"/>
      <c r="I20" s="45">
        <v>0</v>
      </c>
      <c r="J20" s="46"/>
      <c r="K20" s="45">
        <v>0</v>
      </c>
    </row>
    <row r="21" spans="1:11" ht="14.25">
      <c r="A21" s="35"/>
      <c r="B21" s="35"/>
      <c r="C21" s="35"/>
      <c r="D21" s="35"/>
      <c r="E21" s="46"/>
      <c r="F21" s="46"/>
      <c r="G21" s="46"/>
      <c r="H21" s="46"/>
      <c r="I21" s="46"/>
      <c r="J21" s="46"/>
      <c r="K21" s="46"/>
    </row>
    <row r="22" spans="1:11" ht="14.25">
      <c r="A22" s="35" t="s">
        <v>230</v>
      </c>
      <c r="B22" s="35"/>
      <c r="C22" s="35"/>
      <c r="D22" s="35"/>
      <c r="E22" s="44">
        <f>SUM(E16:E20)</f>
        <v>-44</v>
      </c>
      <c r="F22" s="44"/>
      <c r="G22" s="44">
        <f>SUM(G16:G20)</f>
        <v>-823</v>
      </c>
      <c r="H22" s="44"/>
      <c r="I22" s="44">
        <f>SUM(I16:I20)</f>
        <v>-2376</v>
      </c>
      <c r="J22" s="44"/>
      <c r="K22" s="44">
        <f>SUM(K16:K20)</f>
        <v>-2914</v>
      </c>
    </row>
    <row r="23" spans="1:11" ht="14.25">
      <c r="A23" s="35" t="s">
        <v>201</v>
      </c>
      <c r="B23" s="35"/>
      <c r="C23" s="35"/>
      <c r="D23" s="35"/>
      <c r="E23" s="46"/>
      <c r="F23" s="46"/>
      <c r="G23" s="46"/>
      <c r="H23" s="46"/>
      <c r="I23" s="46"/>
      <c r="J23" s="46"/>
      <c r="K23" s="46"/>
    </row>
    <row r="24" spans="1:11" ht="14.25">
      <c r="A24" s="35"/>
      <c r="B24" s="35"/>
      <c r="C24" s="35"/>
      <c r="D24" s="35"/>
      <c r="E24" s="46"/>
      <c r="F24" s="46"/>
      <c r="G24" s="46"/>
      <c r="H24" s="46"/>
      <c r="I24" s="46"/>
      <c r="J24" s="46"/>
      <c r="K24" s="46"/>
    </row>
    <row r="25" spans="1:11" ht="14.25">
      <c r="A25" s="35" t="s">
        <v>24</v>
      </c>
      <c r="B25" s="35"/>
      <c r="C25" s="35"/>
      <c r="D25" s="35"/>
      <c r="E25" s="45">
        <f>+I25</f>
        <v>0</v>
      </c>
      <c r="F25" s="44"/>
      <c r="G25" s="45">
        <f>+K25</f>
        <v>0</v>
      </c>
      <c r="H25" s="46"/>
      <c r="I25" s="45">
        <v>0</v>
      </c>
      <c r="J25" s="46"/>
      <c r="K25" s="45">
        <v>0</v>
      </c>
    </row>
    <row r="26" spans="1:11" ht="14.25">
      <c r="A26" s="35"/>
      <c r="B26" s="35"/>
      <c r="C26" s="35"/>
      <c r="D26" s="35"/>
      <c r="E26" s="46"/>
      <c r="F26" s="46"/>
      <c r="G26" s="46"/>
      <c r="H26" s="46"/>
      <c r="I26" s="46"/>
      <c r="J26" s="46"/>
      <c r="K26" s="46"/>
    </row>
    <row r="27" spans="1:11" ht="14.25">
      <c r="A27" s="35" t="s">
        <v>230</v>
      </c>
      <c r="B27" s="35"/>
      <c r="C27" s="35"/>
      <c r="D27" s="35"/>
      <c r="E27" s="44">
        <f>+E22+E25</f>
        <v>-44</v>
      </c>
      <c r="F27" s="44"/>
      <c r="G27" s="44">
        <f>+G22+G25</f>
        <v>-823</v>
      </c>
      <c r="H27" s="44"/>
      <c r="I27" s="44">
        <f>+I22+I25</f>
        <v>-2376</v>
      </c>
      <c r="J27" s="44"/>
      <c r="K27" s="44">
        <f>+K22+K25</f>
        <v>-2914</v>
      </c>
    </row>
    <row r="28" spans="1:11" ht="14.25">
      <c r="A28" s="35" t="s">
        <v>202</v>
      </c>
      <c r="B28" s="35"/>
      <c r="C28" s="35"/>
      <c r="D28" s="35"/>
      <c r="E28" s="46"/>
      <c r="F28" s="46"/>
      <c r="G28" s="46"/>
      <c r="H28" s="46"/>
      <c r="I28" s="46"/>
      <c r="J28" s="46"/>
      <c r="K28" s="46"/>
    </row>
    <row r="29" spans="1:11" ht="14.25">
      <c r="A29" s="35"/>
      <c r="B29" s="35"/>
      <c r="C29" s="35"/>
      <c r="D29" s="35"/>
      <c r="E29" s="46"/>
      <c r="F29" s="46"/>
      <c r="G29" s="46"/>
      <c r="H29" s="46"/>
      <c r="I29" s="46"/>
      <c r="J29" s="46"/>
      <c r="K29" s="46"/>
    </row>
    <row r="30" spans="1:11" ht="14.25">
      <c r="A30" s="35" t="s">
        <v>25</v>
      </c>
      <c r="B30" s="35"/>
      <c r="C30" s="35"/>
      <c r="D30" s="35"/>
      <c r="E30" s="45">
        <f>+I30</f>
        <v>0</v>
      </c>
      <c r="F30" s="44"/>
      <c r="G30" s="45">
        <f>+K30</f>
        <v>0</v>
      </c>
      <c r="H30" s="46"/>
      <c r="I30" s="45">
        <v>0</v>
      </c>
      <c r="J30" s="46"/>
      <c r="K30" s="45">
        <v>0</v>
      </c>
    </row>
    <row r="31" spans="1:11" ht="14.25">
      <c r="A31" s="35"/>
      <c r="B31" s="35"/>
      <c r="C31" s="35"/>
      <c r="D31" s="35"/>
      <c r="E31" s="46"/>
      <c r="F31" s="46"/>
      <c r="G31" s="46"/>
      <c r="H31" s="46"/>
      <c r="I31" s="46"/>
      <c r="J31" s="46"/>
      <c r="K31" s="46"/>
    </row>
    <row r="32" spans="1:11" ht="15" thickBot="1">
      <c r="A32" s="35" t="s">
        <v>231</v>
      </c>
      <c r="B32" s="35"/>
      <c r="C32" s="35"/>
      <c r="D32" s="35"/>
      <c r="E32" s="47">
        <f>+E30+E27</f>
        <v>-44</v>
      </c>
      <c r="F32" s="48"/>
      <c r="G32" s="47">
        <f>+G30+G27</f>
        <v>-823</v>
      </c>
      <c r="H32" s="48"/>
      <c r="I32" s="47">
        <f>+I30+I27</f>
        <v>-2376</v>
      </c>
      <c r="J32" s="48"/>
      <c r="K32" s="47">
        <f>+K30+K27</f>
        <v>-2914</v>
      </c>
    </row>
    <row r="33" spans="1:11" ht="15" thickTop="1">
      <c r="A33" s="35"/>
      <c r="B33" s="35"/>
      <c r="C33" s="35"/>
      <c r="D33" s="35"/>
      <c r="E33" s="46"/>
      <c r="F33" s="49"/>
      <c r="G33" s="46"/>
      <c r="H33" s="49"/>
      <c r="I33" s="46"/>
      <c r="J33" s="49"/>
      <c r="K33" s="46"/>
    </row>
    <row r="34" spans="1:11" ht="14.25">
      <c r="A34" s="35"/>
      <c r="B34" s="35"/>
      <c r="C34" s="35"/>
      <c r="D34" s="35"/>
      <c r="E34" s="46"/>
      <c r="F34" s="46"/>
      <c r="G34" s="46"/>
      <c r="H34" s="46"/>
      <c r="I34" s="46"/>
      <c r="J34" s="46"/>
      <c r="K34" s="46"/>
    </row>
    <row r="35" spans="1:11" ht="14.25">
      <c r="A35" s="35" t="s">
        <v>232</v>
      </c>
      <c r="B35" s="35"/>
      <c r="C35" s="35"/>
      <c r="D35" s="35"/>
      <c r="E35" s="46" t="s">
        <v>13</v>
      </c>
      <c r="F35" s="46"/>
      <c r="G35" s="46"/>
      <c r="H35" s="46"/>
      <c r="I35" s="46" t="s">
        <v>13</v>
      </c>
      <c r="J35" s="46"/>
      <c r="K35" s="46"/>
    </row>
    <row r="36" spans="1:11" ht="14.25">
      <c r="A36" s="35" t="s">
        <v>26</v>
      </c>
      <c r="B36" s="35"/>
      <c r="C36" s="35"/>
      <c r="D36" s="35"/>
      <c r="E36" s="58">
        <f>+notes!F157</f>
        <v>-0.14004710675409002</v>
      </c>
      <c r="F36" s="44"/>
      <c r="G36" s="58">
        <f>+notes!H157</f>
        <v>-2.6195174740594562</v>
      </c>
      <c r="H36" s="44"/>
      <c r="I36" s="58">
        <f>+notes!J157</f>
        <v>-7.562543764720861</v>
      </c>
      <c r="J36" s="44"/>
      <c r="K36" s="58">
        <f>+notes!L157</f>
        <v>-9.747123360984746</v>
      </c>
    </row>
    <row r="37" spans="1:11" ht="14.25">
      <c r="A37" s="35" t="s">
        <v>27</v>
      </c>
      <c r="B37" s="35"/>
      <c r="C37" s="35"/>
      <c r="D37" s="35"/>
      <c r="E37" s="66" t="s">
        <v>136</v>
      </c>
      <c r="F37" s="37"/>
      <c r="G37" s="66" t="s">
        <v>136</v>
      </c>
      <c r="H37" s="37"/>
      <c r="I37" s="66" t="s">
        <v>136</v>
      </c>
      <c r="J37" s="37"/>
      <c r="K37" s="66" t="s">
        <v>136</v>
      </c>
    </row>
    <row r="38" spans="1:11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4.25">
      <c r="A40" s="35" t="s">
        <v>126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2" spans="1:4" ht="12.75">
      <c r="A42" s="10" t="s">
        <v>108</v>
      </c>
      <c r="B42" s="10"/>
      <c r="C42" s="10"/>
      <c r="D42" s="10"/>
    </row>
    <row r="43" spans="1:4" ht="12.75">
      <c r="A43" s="10" t="s">
        <v>209</v>
      </c>
      <c r="B43" s="10"/>
      <c r="C43" s="10"/>
      <c r="D43" s="10"/>
    </row>
    <row r="48" ht="14.25">
      <c r="L48" s="4" t="s">
        <v>13</v>
      </c>
    </row>
  </sheetData>
  <printOptions/>
  <pageMargins left="0.75" right="0.4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M40" sqref="M40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2" t="s">
        <v>0</v>
      </c>
      <c r="B1" s="2"/>
      <c r="C1" s="2"/>
      <c r="D1" s="2"/>
      <c r="M1" s="59"/>
    </row>
    <row r="2" spans="1:4" ht="15">
      <c r="A2" s="11" t="s">
        <v>259</v>
      </c>
      <c r="B2" s="4"/>
      <c r="C2" s="4"/>
      <c r="D2" s="4"/>
    </row>
    <row r="3" spans="1:4" ht="15.75">
      <c r="A3" s="3" t="s">
        <v>102</v>
      </c>
      <c r="B3" s="3"/>
      <c r="C3" s="3"/>
      <c r="D3" s="3"/>
    </row>
    <row r="6" spans="5:13" ht="15">
      <c r="E6" s="83" t="s">
        <v>31</v>
      </c>
      <c r="F6" s="83"/>
      <c r="G6" s="83"/>
      <c r="H6" s="83"/>
      <c r="I6" s="83"/>
      <c r="J6" s="11"/>
      <c r="K6" s="60" t="s">
        <v>32</v>
      </c>
      <c r="L6" s="61"/>
      <c r="M6" s="61"/>
    </row>
    <row r="8" spans="5:13" ht="12.75">
      <c r="E8" s="6"/>
      <c r="F8" s="6"/>
      <c r="G8" s="6"/>
      <c r="H8" s="6"/>
      <c r="I8" s="6" t="s">
        <v>33</v>
      </c>
      <c r="J8" s="6"/>
      <c r="K8" s="6" t="s">
        <v>13</v>
      </c>
      <c r="L8" s="6"/>
      <c r="M8" s="6"/>
    </row>
    <row r="9" spans="5:13" ht="12.75">
      <c r="E9" s="6" t="s">
        <v>28</v>
      </c>
      <c r="F9" s="6"/>
      <c r="G9" s="6" t="s">
        <v>28</v>
      </c>
      <c r="H9" s="6"/>
      <c r="I9" s="6" t="s">
        <v>34</v>
      </c>
      <c r="J9" s="6"/>
      <c r="K9" s="6" t="s">
        <v>35</v>
      </c>
      <c r="L9" s="6"/>
      <c r="M9" s="6"/>
    </row>
    <row r="10" spans="5:13" ht="12.75">
      <c r="E10" s="6" t="s">
        <v>29</v>
      </c>
      <c r="F10" s="6"/>
      <c r="G10" s="6" t="s">
        <v>30</v>
      </c>
      <c r="H10" s="6"/>
      <c r="I10" s="6" t="s">
        <v>127</v>
      </c>
      <c r="J10" s="6"/>
      <c r="K10" s="6" t="s">
        <v>36</v>
      </c>
      <c r="L10" s="6"/>
      <c r="M10" s="6" t="s">
        <v>37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260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261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210</v>
      </c>
      <c r="B16" s="4"/>
      <c r="C16" s="4"/>
      <c r="D16" s="4"/>
      <c r="E16" s="33">
        <f>+'BS'!F33</f>
        <v>31418</v>
      </c>
      <c r="F16" s="33"/>
      <c r="G16" s="33">
        <f>+'BS'!F34</f>
        <v>8133</v>
      </c>
      <c r="H16" s="26"/>
      <c r="I16" s="26">
        <f>+'BS'!F35</f>
        <v>5283</v>
      </c>
      <c r="J16" s="26"/>
      <c r="K16" s="33">
        <f>+'BS'!F36</f>
        <v>-34326</v>
      </c>
      <c r="L16" s="33"/>
      <c r="M16" s="33">
        <f>SUM(E16:K16)</f>
        <v>10508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154</v>
      </c>
      <c r="B18" s="4"/>
      <c r="C18" s="4"/>
      <c r="D18" s="4"/>
      <c r="E18" s="26">
        <v>0</v>
      </c>
      <c r="F18" s="26"/>
      <c r="G18" s="26">
        <v>0</v>
      </c>
      <c r="H18" s="26"/>
      <c r="I18" s="26">
        <v>0</v>
      </c>
      <c r="J18" s="26"/>
      <c r="K18" s="26">
        <v>0</v>
      </c>
      <c r="L18" s="26"/>
      <c r="M18" s="33">
        <f>SUM(E18:K18)</f>
        <v>0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159</v>
      </c>
      <c r="B20" s="4"/>
      <c r="C20" s="4"/>
      <c r="D20" s="4"/>
      <c r="E20" s="26">
        <v>0</v>
      </c>
      <c r="F20" s="26"/>
      <c r="G20" s="26">
        <v>0</v>
      </c>
      <c r="H20" s="26"/>
      <c r="I20" s="26">
        <v>0</v>
      </c>
      <c r="J20" s="26"/>
      <c r="K20" s="26">
        <v>0</v>
      </c>
      <c r="L20" s="26"/>
      <c r="M20" s="33">
        <f>SUM(E20:K20)</f>
        <v>0</v>
      </c>
    </row>
    <row r="21" spans="1:13" ht="14.25">
      <c r="A21" s="4" t="s">
        <v>160</v>
      </c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33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4" t="s">
        <v>38</v>
      </c>
      <c r="B23" s="4"/>
      <c r="C23" s="4"/>
      <c r="D23" s="4"/>
      <c r="E23" s="26">
        <v>0</v>
      </c>
      <c r="F23" s="26"/>
      <c r="G23" s="26">
        <v>0</v>
      </c>
      <c r="H23" s="26"/>
      <c r="I23" s="26">
        <v>0</v>
      </c>
      <c r="J23" s="26"/>
      <c r="K23" s="33">
        <f>+'P&amp;L'!I32</f>
        <v>-2376</v>
      </c>
      <c r="L23" s="26"/>
      <c r="M23" s="33">
        <f>SUM(E23:K23)</f>
        <v>-2376</v>
      </c>
    </row>
    <row r="24" spans="1:13" ht="14.25">
      <c r="A24" s="4"/>
      <c r="B24" s="4"/>
      <c r="C24" s="4"/>
      <c r="D24" s="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 t="s">
        <v>262</v>
      </c>
      <c r="B25" s="4"/>
      <c r="C25" s="4"/>
      <c r="D25" s="4"/>
      <c r="E25" s="50">
        <f>SUM(E16:E24)</f>
        <v>31418</v>
      </c>
      <c r="F25" s="33"/>
      <c r="G25" s="50">
        <f>SUM(G16:G24)</f>
        <v>8133</v>
      </c>
      <c r="H25" s="26"/>
      <c r="I25" s="50">
        <f>SUM(I16:I24)</f>
        <v>5283</v>
      </c>
      <c r="J25" s="26"/>
      <c r="K25" s="50">
        <f>SUM(K16:K24)</f>
        <v>-36702</v>
      </c>
      <c r="L25" s="33"/>
      <c r="M25" s="50">
        <f>SUM(M16:M24)</f>
        <v>8132</v>
      </c>
    </row>
    <row r="26" spans="1:13" ht="14.25">
      <c r="A26" s="4"/>
      <c r="B26" s="4"/>
      <c r="C26" s="4"/>
      <c r="D26" s="4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>
      <c r="A28" s="11" t="s">
        <v>260</v>
      </c>
      <c r="B28" s="11"/>
      <c r="C28" s="11"/>
      <c r="D28" s="11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14" t="s">
        <v>263</v>
      </c>
      <c r="B29" s="14"/>
      <c r="C29" s="14"/>
      <c r="D29" s="1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/>
      <c r="B30" s="4"/>
      <c r="C30" s="4"/>
      <c r="D30" s="4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4.25">
      <c r="A31" s="4" t="s">
        <v>185</v>
      </c>
      <c r="B31" s="4"/>
      <c r="C31" s="4"/>
      <c r="D31" s="4"/>
      <c r="E31" s="33">
        <v>28569</v>
      </c>
      <c r="F31" s="33"/>
      <c r="G31" s="33">
        <v>8207</v>
      </c>
      <c r="H31" s="26"/>
      <c r="I31" s="26">
        <v>5500</v>
      </c>
      <c r="J31" s="26"/>
      <c r="K31" s="33">
        <v>-29971</v>
      </c>
      <c r="L31" s="33"/>
      <c r="M31" s="33">
        <f>SUM(E31:K31)</f>
        <v>12305</v>
      </c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4.25">
      <c r="A33" s="4" t="s">
        <v>154</v>
      </c>
      <c r="B33" s="4"/>
      <c r="C33" s="4"/>
      <c r="D33" s="4"/>
      <c r="E33" s="26">
        <v>2849</v>
      </c>
      <c r="F33" s="26"/>
      <c r="G33" s="26">
        <v>-74</v>
      </c>
      <c r="H33" s="26"/>
      <c r="I33" s="26">
        <v>0</v>
      </c>
      <c r="J33" s="26"/>
      <c r="K33" s="26">
        <v>0</v>
      </c>
      <c r="L33" s="26"/>
      <c r="M33" s="33">
        <f>SUM(E33:K33)</f>
        <v>2775</v>
      </c>
    </row>
    <row r="34" spans="1:13" ht="14.25">
      <c r="A34" s="4"/>
      <c r="B34" s="4"/>
      <c r="C34" s="4"/>
      <c r="D34" s="4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4.25">
      <c r="A35" s="4" t="s">
        <v>159</v>
      </c>
      <c r="B35" s="4"/>
      <c r="C35" s="4"/>
      <c r="D35" s="4"/>
      <c r="E35" s="26">
        <v>0</v>
      </c>
      <c r="F35" s="26"/>
      <c r="G35" s="26">
        <v>0</v>
      </c>
      <c r="H35" s="26"/>
      <c r="I35" s="26">
        <v>0</v>
      </c>
      <c r="J35" s="26"/>
      <c r="K35" s="26">
        <v>0</v>
      </c>
      <c r="L35" s="26"/>
      <c r="M35" s="33">
        <f>SUM(E35:K35)</f>
        <v>0</v>
      </c>
    </row>
    <row r="36" spans="1:13" ht="14.25">
      <c r="A36" s="4" t="s">
        <v>160</v>
      </c>
      <c r="B36" s="4"/>
      <c r="C36" s="4"/>
      <c r="D36" s="4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4.25">
      <c r="A37" s="4"/>
      <c r="B37" s="4"/>
      <c r="C37" s="4"/>
      <c r="D37" s="4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4.25">
      <c r="A38" s="4" t="s">
        <v>38</v>
      </c>
      <c r="B38" s="4"/>
      <c r="C38" s="4"/>
      <c r="D38" s="4"/>
      <c r="E38" s="26">
        <v>0</v>
      </c>
      <c r="F38" s="26"/>
      <c r="G38" s="26">
        <v>0</v>
      </c>
      <c r="H38" s="26"/>
      <c r="I38" s="26">
        <v>0</v>
      </c>
      <c r="J38" s="26"/>
      <c r="K38" s="33">
        <f>+'P&amp;L'!K32</f>
        <v>-2914</v>
      </c>
      <c r="L38" s="26"/>
      <c r="M38" s="33">
        <f>SUM(E38:K38)</f>
        <v>-2914</v>
      </c>
    </row>
    <row r="39" spans="1:13" ht="14.25">
      <c r="A39" s="4"/>
      <c r="B39" s="4"/>
      <c r="C39" s="4"/>
      <c r="D39" s="4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4.25">
      <c r="A40" s="4" t="s">
        <v>264</v>
      </c>
      <c r="B40" s="4"/>
      <c r="C40" s="4"/>
      <c r="D40" s="4"/>
      <c r="E40" s="50">
        <f>SUM(E31:E39)</f>
        <v>31418</v>
      </c>
      <c r="F40" s="33"/>
      <c r="G40" s="50">
        <f>SUM(G31:G39)</f>
        <v>8133</v>
      </c>
      <c r="H40" s="26"/>
      <c r="I40" s="50">
        <f>SUM(I31:I39)</f>
        <v>5500</v>
      </c>
      <c r="J40" s="26"/>
      <c r="K40" s="50">
        <f>SUM(K31:K39)</f>
        <v>-32885</v>
      </c>
      <c r="L40" s="33"/>
      <c r="M40" s="50">
        <f>SUM(M31:M39)</f>
        <v>12166</v>
      </c>
    </row>
    <row r="41" spans="1:13" ht="14.25">
      <c r="A41" s="4"/>
      <c r="B41" s="4"/>
      <c r="C41" s="4"/>
      <c r="D41" s="4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4.25">
      <c r="A42" s="4"/>
      <c r="B42" s="4"/>
      <c r="C42" s="4"/>
      <c r="D42" s="4"/>
      <c r="E42" s="26"/>
      <c r="F42" s="26"/>
      <c r="G42" s="26"/>
      <c r="H42" s="26"/>
      <c r="I42" s="26"/>
      <c r="J42" s="26"/>
      <c r="K42" s="26"/>
      <c r="L42" s="26"/>
      <c r="M42" s="26"/>
    </row>
    <row r="43" spans="1:4" ht="14.25">
      <c r="A43" s="15" t="s">
        <v>151</v>
      </c>
      <c r="B43" s="15"/>
      <c r="C43" s="15"/>
      <c r="D43" s="15"/>
    </row>
    <row r="44" spans="1:4" ht="14.25">
      <c r="A44" s="15" t="s">
        <v>211</v>
      </c>
      <c r="B44" s="15"/>
      <c r="C44" s="15"/>
      <c r="D44" s="15"/>
    </row>
  </sheetData>
  <mergeCells count="1">
    <mergeCell ref="E6:I6"/>
  </mergeCells>
  <printOptions/>
  <pageMargins left="0.66" right="0.27" top="0.96" bottom="0.72" header="0.5" footer="0.5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A39" sqref="A39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59"/>
    </row>
    <row r="2" spans="1:3" ht="14.25">
      <c r="A2" s="4" t="s">
        <v>1</v>
      </c>
      <c r="B2" s="4"/>
      <c r="C2" s="4"/>
    </row>
    <row r="3" spans="1:3" ht="15">
      <c r="A3" s="11" t="s">
        <v>259</v>
      </c>
      <c r="B3" s="4"/>
      <c r="C3" s="4"/>
    </row>
    <row r="4" spans="1:3" ht="15.75">
      <c r="A4" s="3" t="s">
        <v>103</v>
      </c>
      <c r="B4" s="2"/>
      <c r="C4" s="2"/>
    </row>
    <row r="5" spans="1:3" ht="15.75">
      <c r="A5" s="2" t="s">
        <v>13</v>
      </c>
      <c r="B5" s="2"/>
      <c r="C5" s="2"/>
    </row>
    <row r="6" spans="8:10" ht="15">
      <c r="H6" s="12" t="s">
        <v>265</v>
      </c>
      <c r="J6" s="12" t="str">
        <f>+H6</f>
        <v>9 months</v>
      </c>
    </row>
    <row r="7" spans="1:10" ht="15">
      <c r="A7" s="4"/>
      <c r="B7" s="4"/>
      <c r="C7" s="4"/>
      <c r="D7" s="4"/>
      <c r="H7" s="17" t="s">
        <v>104</v>
      </c>
      <c r="J7" s="17" t="s">
        <v>104</v>
      </c>
    </row>
    <row r="8" spans="1:10" ht="15">
      <c r="A8" s="4"/>
      <c r="B8" s="4"/>
      <c r="C8" s="4"/>
      <c r="D8" s="4"/>
      <c r="H8" s="23" t="s">
        <v>256</v>
      </c>
      <c r="J8" s="23" t="s">
        <v>258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115</v>
      </c>
      <c r="G10" s="25"/>
    </row>
    <row r="11" spans="1:12" ht="12.75">
      <c r="A11" s="13" t="s">
        <v>39</v>
      </c>
      <c r="H11" s="52">
        <f>+'P&amp;L'!I22</f>
        <v>-2376</v>
      </c>
      <c r="J11" s="52">
        <f>+'P&amp;L'!K22</f>
        <v>-2914</v>
      </c>
      <c r="L11" s="25"/>
    </row>
    <row r="12" spans="1:10" ht="12.75">
      <c r="A12" t="s">
        <v>116</v>
      </c>
      <c r="H12" s="52"/>
      <c r="J12" s="52"/>
    </row>
    <row r="13" spans="2:12" ht="12.75">
      <c r="B13" t="s">
        <v>233</v>
      </c>
      <c r="H13" s="52">
        <v>29</v>
      </c>
      <c r="J13" s="52">
        <v>211</v>
      </c>
      <c r="L13" s="25"/>
    </row>
    <row r="14" spans="2:10" ht="12.75">
      <c r="B14" t="s">
        <v>117</v>
      </c>
      <c r="H14" s="52">
        <v>1302</v>
      </c>
      <c r="J14" s="52">
        <v>1384</v>
      </c>
    </row>
    <row r="15" spans="2:10" ht="12.75">
      <c r="B15" t="s">
        <v>227</v>
      </c>
      <c r="H15" s="52">
        <v>91</v>
      </c>
      <c r="J15" s="52">
        <v>45</v>
      </c>
    </row>
    <row r="16" spans="2:10" ht="12.75">
      <c r="B16" t="s">
        <v>152</v>
      </c>
      <c r="H16" s="52">
        <v>-309</v>
      </c>
      <c r="J16" s="52">
        <v>-485</v>
      </c>
    </row>
    <row r="17" spans="2:10" ht="12.75">
      <c r="B17" t="s">
        <v>242</v>
      </c>
      <c r="H17" s="52">
        <v>0</v>
      </c>
      <c r="J17" s="52">
        <v>8</v>
      </c>
    </row>
    <row r="18" spans="2:10" ht="12.75">
      <c r="B18" t="s">
        <v>197</v>
      </c>
      <c r="H18" s="52">
        <v>0</v>
      </c>
      <c r="J18" s="52">
        <v>-6</v>
      </c>
    </row>
    <row r="19" spans="2:10" ht="12.75">
      <c r="B19" t="s">
        <v>118</v>
      </c>
      <c r="H19" s="52">
        <v>560</v>
      </c>
      <c r="J19" s="52">
        <v>429</v>
      </c>
    </row>
    <row r="20" spans="2:10" ht="12.75">
      <c r="B20" t="s">
        <v>243</v>
      </c>
      <c r="H20" s="53">
        <v>-6</v>
      </c>
      <c r="J20" s="53">
        <v>-6</v>
      </c>
    </row>
    <row r="21" spans="1:10" ht="12.75">
      <c r="A21" s="13" t="s">
        <v>206</v>
      </c>
      <c r="H21" s="52">
        <f>SUM(H11:H20)</f>
        <v>-709</v>
      </c>
      <c r="J21" s="52">
        <f>SUM(J11:J20)</f>
        <v>-1334</v>
      </c>
    </row>
    <row r="22" spans="1:10" ht="12.75">
      <c r="A22" s="16" t="s">
        <v>246</v>
      </c>
      <c r="H22" s="52">
        <v>146</v>
      </c>
      <c r="J22" s="52">
        <v>-252</v>
      </c>
    </row>
    <row r="23" spans="1:10" ht="12.75">
      <c r="A23" t="s">
        <v>269</v>
      </c>
      <c r="H23" s="52">
        <v>-187</v>
      </c>
      <c r="J23" s="52">
        <v>-392</v>
      </c>
    </row>
    <row r="24" spans="1:10" ht="12.75">
      <c r="A24" t="s">
        <v>229</v>
      </c>
      <c r="H24" s="52">
        <v>114</v>
      </c>
      <c r="J24" s="52">
        <v>-225</v>
      </c>
    </row>
    <row r="25" spans="1:10" ht="12.75">
      <c r="A25" t="s">
        <v>247</v>
      </c>
      <c r="H25" s="52">
        <v>-129</v>
      </c>
      <c r="J25" s="52">
        <v>876</v>
      </c>
    </row>
    <row r="26" spans="1:10" ht="12.75">
      <c r="A26" t="s">
        <v>248</v>
      </c>
      <c r="H26" s="52">
        <v>910</v>
      </c>
      <c r="J26" s="52">
        <v>-397</v>
      </c>
    </row>
    <row r="27" spans="1:10" ht="12.75">
      <c r="A27" t="s">
        <v>249</v>
      </c>
      <c r="H27" s="53">
        <v>63</v>
      </c>
      <c r="J27" s="53">
        <v>-162</v>
      </c>
    </row>
    <row r="28" spans="1:10" ht="12.75">
      <c r="A28" s="13" t="s">
        <v>250</v>
      </c>
      <c r="H28" s="52">
        <f>SUM(H21:H27)</f>
        <v>208</v>
      </c>
      <c r="J28" s="52">
        <f>SUM(J21:J27)</f>
        <v>-1886</v>
      </c>
    </row>
    <row r="29" spans="1:10" ht="12.75">
      <c r="A29" s="16" t="s">
        <v>228</v>
      </c>
      <c r="H29" s="53">
        <v>-70</v>
      </c>
      <c r="J29" s="53">
        <v>0</v>
      </c>
    </row>
    <row r="30" spans="1:10" ht="12.75">
      <c r="A30" s="13" t="s">
        <v>251</v>
      </c>
      <c r="H30" s="52">
        <f>SUM(H28:H29)</f>
        <v>138</v>
      </c>
      <c r="J30" s="52">
        <f>SUM(J28:J29)</f>
        <v>-1886</v>
      </c>
    </row>
    <row r="31" spans="1:10" ht="12.75">
      <c r="A31" s="13"/>
      <c r="H31" s="52"/>
      <c r="J31" s="52"/>
    </row>
    <row r="32" spans="1:10" ht="12.75">
      <c r="A32" s="13" t="s">
        <v>119</v>
      </c>
      <c r="H32" s="52"/>
      <c r="J32" s="52"/>
    </row>
    <row r="33" spans="1:10" ht="12.75">
      <c r="A33" t="s">
        <v>199</v>
      </c>
      <c r="H33" s="54">
        <v>0</v>
      </c>
      <c r="J33" s="54">
        <v>2775</v>
      </c>
    </row>
    <row r="34" spans="1:10" ht="12.75">
      <c r="A34" t="s">
        <v>120</v>
      </c>
      <c r="H34" s="55">
        <v>-15</v>
      </c>
      <c r="J34" s="55">
        <v>-16</v>
      </c>
    </row>
    <row r="35" spans="1:10" ht="12.75">
      <c r="A35" s="16" t="s">
        <v>153</v>
      </c>
      <c r="H35" s="55">
        <v>532</v>
      </c>
      <c r="J35" s="55">
        <v>643</v>
      </c>
    </row>
    <row r="36" spans="1:10" ht="12.75">
      <c r="A36" s="16" t="s">
        <v>198</v>
      </c>
      <c r="H36" s="55">
        <v>0</v>
      </c>
      <c r="J36" s="55">
        <v>27</v>
      </c>
    </row>
    <row r="37" spans="1:10" ht="12.75">
      <c r="A37" s="16" t="s">
        <v>244</v>
      </c>
      <c r="H37" s="56">
        <v>6</v>
      </c>
      <c r="J37" s="56">
        <v>6</v>
      </c>
    </row>
    <row r="38" spans="1:10" ht="12.75">
      <c r="A38" s="13" t="s">
        <v>289</v>
      </c>
      <c r="H38" s="52">
        <f>SUM(H33:H37)</f>
        <v>523</v>
      </c>
      <c r="J38" s="52">
        <f>SUM(J33:J37)</f>
        <v>3435</v>
      </c>
    </row>
    <row r="39" spans="8:10" ht="12.75">
      <c r="H39" s="52"/>
      <c r="J39" s="52"/>
    </row>
    <row r="40" spans="1:10" ht="12.75">
      <c r="A40" s="13" t="s">
        <v>121</v>
      </c>
      <c r="H40" s="52"/>
      <c r="J40" s="52"/>
    </row>
    <row r="41" spans="1:10" ht="12.75">
      <c r="A41" t="s">
        <v>205</v>
      </c>
      <c r="H41" s="54">
        <v>-90</v>
      </c>
      <c r="J41" s="54">
        <v>0</v>
      </c>
    </row>
    <row r="42" spans="1:10" ht="12.75">
      <c r="A42" s="16" t="s">
        <v>245</v>
      </c>
      <c r="H42" s="55">
        <v>0</v>
      </c>
      <c r="J42" s="55">
        <v>-169</v>
      </c>
    </row>
    <row r="43" spans="1:10" ht="12.75">
      <c r="A43" t="s">
        <v>122</v>
      </c>
      <c r="H43" s="55">
        <v>0</v>
      </c>
      <c r="J43" s="55">
        <v>-11</v>
      </c>
    </row>
    <row r="44" spans="1:10" ht="12.75">
      <c r="A44" t="s">
        <v>266</v>
      </c>
      <c r="H44" s="55">
        <v>-5</v>
      </c>
      <c r="J44" s="55">
        <v>-6</v>
      </c>
    </row>
    <row r="45" spans="1:10" ht="12.75">
      <c r="A45" t="s">
        <v>40</v>
      </c>
      <c r="H45" s="56">
        <v>-229</v>
      </c>
      <c r="J45" s="56">
        <v>-429</v>
      </c>
    </row>
    <row r="46" spans="1:10" ht="12.75">
      <c r="A46" s="13" t="s">
        <v>148</v>
      </c>
      <c r="H46" s="52">
        <f>SUM(H41:H45)</f>
        <v>-324</v>
      </c>
      <c r="J46" s="52">
        <f>SUM(J41:J45)</f>
        <v>-615</v>
      </c>
    </row>
    <row r="47" spans="8:10" ht="12.75">
      <c r="H47" s="53"/>
      <c r="J47" s="53"/>
    </row>
    <row r="48" spans="1:10" ht="12.75">
      <c r="A48" s="13" t="s">
        <v>200</v>
      </c>
      <c r="H48" s="52">
        <f>+H46+H38+H30</f>
        <v>337</v>
      </c>
      <c r="J48" s="52">
        <f>+J46+J38+J30</f>
        <v>934</v>
      </c>
    </row>
    <row r="49" spans="1:10" ht="12.75">
      <c r="A49" s="13"/>
      <c r="H49" s="52"/>
      <c r="J49" s="52"/>
    </row>
    <row r="50" spans="1:10" ht="12.75">
      <c r="A50" s="13" t="s">
        <v>137</v>
      </c>
      <c r="H50" s="52">
        <v>-2547</v>
      </c>
      <c r="J50" s="52">
        <v>-3511</v>
      </c>
    </row>
    <row r="51" spans="1:10" ht="12.75">
      <c r="A51" s="13"/>
      <c r="H51" s="52"/>
      <c r="J51" s="52"/>
    </row>
    <row r="52" spans="1:10" ht="13.5" thickBot="1">
      <c r="A52" s="13" t="s">
        <v>270</v>
      </c>
      <c r="H52" s="57">
        <f>SUM(H48:H51)</f>
        <v>-2210</v>
      </c>
      <c r="J52" s="57">
        <f>SUM(J48:J51)</f>
        <v>-2577</v>
      </c>
    </row>
    <row r="53" spans="8:10" ht="13.5" thickTop="1">
      <c r="H53" s="52"/>
      <c r="J53" s="52"/>
    </row>
    <row r="54" spans="1:10" ht="12.75">
      <c r="A54" s="13" t="s">
        <v>123</v>
      </c>
      <c r="H54" s="52"/>
      <c r="J54" s="52"/>
    </row>
    <row r="55" spans="8:10" ht="12.75">
      <c r="H55" s="52"/>
      <c r="J55" s="52"/>
    </row>
    <row r="56" spans="2:10" ht="12.75">
      <c r="B56" t="s">
        <v>168</v>
      </c>
      <c r="H56" s="52">
        <f>+'BS'!D23</f>
        <v>176</v>
      </c>
      <c r="J56" s="52">
        <v>180</v>
      </c>
    </row>
    <row r="57" spans="2:10" ht="12.75">
      <c r="B57" t="s">
        <v>9</v>
      </c>
      <c r="H57" s="67">
        <f>+'BS'!D24</f>
        <v>187</v>
      </c>
      <c r="I57" s="68"/>
      <c r="J57" s="67">
        <v>275</v>
      </c>
    </row>
    <row r="58" spans="2:10" ht="12.75">
      <c r="B58" t="s">
        <v>186</v>
      </c>
      <c r="H58" s="53">
        <f>-notes!J130</f>
        <v>-2408</v>
      </c>
      <c r="J58" s="53">
        <v>-2872</v>
      </c>
    </row>
    <row r="59" spans="8:10" ht="12.75">
      <c r="H59" s="67">
        <f>SUM(H56:H58)</f>
        <v>-2045</v>
      </c>
      <c r="I59" s="68"/>
      <c r="J59" s="67">
        <f>SUM(J56:J58)</f>
        <v>-2417</v>
      </c>
    </row>
    <row r="60" spans="2:10" ht="12.75">
      <c r="B60" t="s">
        <v>139</v>
      </c>
      <c r="H60" s="52">
        <v>-165</v>
      </c>
      <c r="J60" s="52">
        <v>-160</v>
      </c>
    </row>
    <row r="61" spans="5:10" ht="15" thickBot="1">
      <c r="E61" s="7"/>
      <c r="H61" s="57">
        <f>SUM(H59:H60)</f>
        <v>-2210</v>
      </c>
      <c r="J61" s="57">
        <f>SUM(J59:J60)</f>
        <v>-2577</v>
      </c>
    </row>
    <row r="62" spans="5:8" ht="15" thickTop="1">
      <c r="E62" s="7"/>
      <c r="H62" s="51"/>
    </row>
    <row r="63" spans="5:10" ht="12.75">
      <c r="E63" s="5"/>
      <c r="H63" s="52"/>
      <c r="J63" s="52"/>
    </row>
  </sheetData>
  <printOptions/>
  <pageMargins left="0.75" right="0.75" top="0.55" bottom="0.63" header="0.5" footer="0.5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0"/>
  <sheetViews>
    <sheetView workbookViewId="0" topLeftCell="A145">
      <selection activeCell="A169" sqref="A169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9"/>
    </row>
    <row r="3" spans="1:12" ht="15">
      <c r="A3" s="19" t="s">
        <v>267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73" t="s">
        <v>42</v>
      </c>
      <c r="B7" s="11" t="s">
        <v>43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187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188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189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190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 t="s">
        <v>212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191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192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213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/>
      <c r="C17" s="4"/>
      <c r="D17" s="4"/>
      <c r="E17" s="4"/>
      <c r="F17" s="4"/>
      <c r="G17" s="4"/>
      <c r="H17" s="26"/>
      <c r="I17" s="26"/>
      <c r="J17" s="26"/>
      <c r="K17" s="26"/>
      <c r="L17" s="26"/>
    </row>
    <row r="18" spans="1:12" ht="15">
      <c r="A18" s="73" t="s">
        <v>44</v>
      </c>
      <c r="B18" s="11" t="s">
        <v>45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1"/>
      <c r="B19" s="20" t="s">
        <v>110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20" t="s">
        <v>46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11"/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73" t="s">
        <v>47</v>
      </c>
      <c r="B22" s="11" t="s">
        <v>48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11"/>
      <c r="B23" s="20" t="s">
        <v>49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11"/>
      <c r="B24" s="4" t="s">
        <v>106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73" t="s">
        <v>50</v>
      </c>
      <c r="B26" s="11" t="s">
        <v>125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73"/>
      <c r="B27" s="4" t="s">
        <v>140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11"/>
      <c r="B28" s="4" t="s">
        <v>141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1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73" t="s">
        <v>51</v>
      </c>
      <c r="B30" s="11" t="s">
        <v>52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11"/>
      <c r="B31" s="4" t="s">
        <v>142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11"/>
      <c r="B32" s="4" t="s">
        <v>143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11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74" t="s">
        <v>53</v>
      </c>
      <c r="B34" s="62" t="s">
        <v>54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11"/>
      <c r="B35" s="20" t="s">
        <v>214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11"/>
      <c r="B36" s="20" t="s">
        <v>215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11"/>
      <c r="C37" s="20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73" t="s">
        <v>55</v>
      </c>
      <c r="B38" s="11" t="s">
        <v>56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11"/>
      <c r="B39" s="20" t="s">
        <v>105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11"/>
      <c r="B40" s="4" t="s">
        <v>13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73" t="s">
        <v>57</v>
      </c>
      <c r="B41" s="11" t="s">
        <v>58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11"/>
      <c r="B42" s="20" t="s">
        <v>130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11"/>
      <c r="B43" s="4" t="s">
        <v>144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11"/>
      <c r="B44" s="4" t="s">
        <v>155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11"/>
      <c r="B45" s="4" t="s">
        <v>150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73" t="s">
        <v>59</v>
      </c>
      <c r="B47" s="11" t="s">
        <v>60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11"/>
      <c r="B48" s="4" t="s">
        <v>111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11"/>
      <c r="B49" s="4" t="s">
        <v>193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73" t="s">
        <v>61</v>
      </c>
      <c r="B51" s="11" t="s">
        <v>62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20" t="s">
        <v>112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11"/>
      <c r="B53" s="20" t="s">
        <v>145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11"/>
      <c r="B54" s="4" t="s">
        <v>146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73" t="s">
        <v>63</v>
      </c>
      <c r="B56" s="11" t="s">
        <v>64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11"/>
      <c r="B57" s="20" t="s">
        <v>128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11"/>
      <c r="B58" s="20" t="s">
        <v>129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1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74" t="s">
        <v>65</v>
      </c>
      <c r="B60" s="69" t="s">
        <v>66</v>
      </c>
      <c r="C60" s="65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11"/>
      <c r="B61" s="20" t="s">
        <v>196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11"/>
      <c r="B62" s="4" t="s">
        <v>195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74" t="s">
        <v>67</v>
      </c>
      <c r="B64" s="69" t="s">
        <v>68</v>
      </c>
      <c r="C64" s="65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69"/>
      <c r="B65" s="65" t="s">
        <v>271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5">
      <c r="A66" s="69"/>
      <c r="B66" s="70" t="s">
        <v>272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5">
      <c r="A67" s="69"/>
      <c r="B67" s="70" t="s">
        <v>274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5">
      <c r="A68" s="69"/>
      <c r="B68" s="65" t="s">
        <v>275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5">
      <c r="A69" s="69"/>
      <c r="B69" s="65" t="s">
        <v>273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5">
      <c r="A70" s="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74" t="s">
        <v>69</v>
      </c>
      <c r="B71" s="69" t="s">
        <v>131</v>
      </c>
      <c r="C71" s="65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11"/>
      <c r="B72" s="4" t="s">
        <v>276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11"/>
      <c r="B73" s="70" t="s">
        <v>277</v>
      </c>
      <c r="C73" s="65"/>
      <c r="D73" s="65"/>
      <c r="E73" s="65"/>
      <c r="F73" s="4"/>
      <c r="G73" s="4"/>
      <c r="H73" s="4"/>
      <c r="I73" s="4"/>
      <c r="J73" s="4"/>
      <c r="K73" s="4"/>
      <c r="L73" s="4"/>
    </row>
    <row r="74" spans="1:12" ht="15">
      <c r="A74" s="11"/>
      <c r="B74" s="65" t="s">
        <v>278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11"/>
      <c r="B75" s="65" t="s">
        <v>279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11"/>
      <c r="B76" s="65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74" t="s">
        <v>70</v>
      </c>
      <c r="B77" s="11" t="s">
        <v>252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20" t="s">
        <v>161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11"/>
      <c r="B79" s="20" t="s">
        <v>203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11"/>
      <c r="B80" s="20" t="s">
        <v>287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11"/>
      <c r="B81" s="20" t="s">
        <v>253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20" t="s">
        <v>254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11"/>
      <c r="B83" s="20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73" t="s">
        <v>71</v>
      </c>
      <c r="B84" s="11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11"/>
      <c r="B85" s="20" t="s">
        <v>73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11"/>
      <c r="B86" s="20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73" t="s">
        <v>74</v>
      </c>
      <c r="B87" s="11" t="s">
        <v>24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11"/>
      <c r="B88" s="20" t="s">
        <v>75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1" ht="15">
      <c r="A89" s="11"/>
      <c r="B89" s="20"/>
      <c r="C89" s="4"/>
      <c r="D89" s="4"/>
      <c r="E89" s="4"/>
      <c r="F89" s="4"/>
      <c r="G89" s="4"/>
      <c r="H89" s="9" t="s">
        <v>76</v>
      </c>
      <c r="I89" s="9"/>
      <c r="J89" s="9" t="s">
        <v>77</v>
      </c>
      <c r="K89" s="9"/>
    </row>
    <row r="90" spans="1:11" ht="15">
      <c r="A90" s="11"/>
      <c r="B90" s="20"/>
      <c r="C90" s="4"/>
      <c r="D90" s="4"/>
      <c r="E90" s="4"/>
      <c r="F90" s="4"/>
      <c r="G90" s="4"/>
      <c r="H90" s="9" t="s">
        <v>15</v>
      </c>
      <c r="I90" s="9"/>
      <c r="J90" s="9" t="s">
        <v>78</v>
      </c>
      <c r="K90" s="9"/>
    </row>
    <row r="91" spans="1:11" ht="15">
      <c r="A91" s="11"/>
      <c r="B91" s="4" t="s">
        <v>13</v>
      </c>
      <c r="C91" s="4"/>
      <c r="D91" s="4"/>
      <c r="E91" s="4"/>
      <c r="F91" s="4"/>
      <c r="G91" s="4"/>
      <c r="H91" s="24" t="s">
        <v>256</v>
      </c>
      <c r="I91" s="24"/>
      <c r="J91" s="24" t="str">
        <f>+H91</f>
        <v>30/09/2008</v>
      </c>
      <c r="K91" s="9"/>
    </row>
    <row r="92" spans="1:11" ht="15">
      <c r="A92" s="11"/>
      <c r="B92" s="4" t="s">
        <v>13</v>
      </c>
      <c r="C92" s="4"/>
      <c r="D92" s="4"/>
      <c r="E92" s="4"/>
      <c r="F92" s="4"/>
      <c r="G92" s="4"/>
      <c r="H92" s="9" t="s">
        <v>6</v>
      </c>
      <c r="I92" s="9"/>
      <c r="J92" s="9" t="s">
        <v>6</v>
      </c>
      <c r="K92" s="9"/>
    </row>
    <row r="93" spans="1:11" ht="15">
      <c r="A93" s="11"/>
      <c r="B93" s="4"/>
      <c r="C93" s="15" t="s">
        <v>79</v>
      </c>
      <c r="D93" s="4"/>
      <c r="E93" s="4"/>
      <c r="F93" s="4"/>
      <c r="G93" s="4"/>
      <c r="H93" s="76">
        <v>0</v>
      </c>
      <c r="I93" s="76"/>
      <c r="J93" s="76">
        <f>+H93</f>
        <v>0</v>
      </c>
      <c r="K93" s="21"/>
    </row>
    <row r="94" spans="1:11" ht="15">
      <c r="A94" s="11"/>
      <c r="B94" s="4"/>
      <c r="C94" s="15" t="s">
        <v>80</v>
      </c>
      <c r="D94" s="4"/>
      <c r="E94" s="4"/>
      <c r="F94" s="4"/>
      <c r="G94" s="4"/>
      <c r="H94" s="76">
        <v>0</v>
      </c>
      <c r="I94" s="76"/>
      <c r="J94" s="76">
        <f>+H94</f>
        <v>0</v>
      </c>
      <c r="K94" s="21"/>
    </row>
    <row r="95" spans="1:11" ht="15">
      <c r="A95" s="11"/>
      <c r="B95" s="4"/>
      <c r="C95" s="15" t="s">
        <v>81</v>
      </c>
      <c r="D95" s="4"/>
      <c r="E95" s="4"/>
      <c r="F95" s="4"/>
      <c r="G95" s="4"/>
      <c r="H95" s="76">
        <v>0</v>
      </c>
      <c r="I95" s="76"/>
      <c r="J95" s="76">
        <f>+H95</f>
        <v>0</v>
      </c>
      <c r="K95" s="21"/>
    </row>
    <row r="96" spans="1:11" ht="15">
      <c r="A96" s="11"/>
      <c r="B96" s="4"/>
      <c r="C96" s="4"/>
      <c r="D96" s="4"/>
      <c r="E96" s="4"/>
      <c r="F96" s="4"/>
      <c r="G96" s="4"/>
      <c r="H96" s="77">
        <f>SUM(H93:H95)</f>
        <v>0</v>
      </c>
      <c r="I96" s="78"/>
      <c r="J96" s="77">
        <f>SUM(J93:J95)</f>
        <v>0</v>
      </c>
      <c r="K96" s="21"/>
    </row>
    <row r="97" spans="1:12" ht="15">
      <c r="A97" s="1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73" t="s">
        <v>82</v>
      </c>
      <c r="B98" s="11" t="s">
        <v>83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11"/>
      <c r="B99" s="20" t="s">
        <v>216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11"/>
      <c r="B100" s="20" t="s">
        <v>217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1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73" t="s">
        <v>84</v>
      </c>
      <c r="B102" s="11" t="s">
        <v>85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11"/>
      <c r="B103" s="4" t="s">
        <v>218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11"/>
      <c r="B104" s="4" t="s">
        <v>219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1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74" t="s">
        <v>86</v>
      </c>
      <c r="B106" s="11" t="s">
        <v>87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11"/>
      <c r="B107" s="4" t="s">
        <v>236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11"/>
      <c r="B108" s="4" t="s">
        <v>237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11"/>
      <c r="B109" s="4" t="s">
        <v>238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4" t="s">
        <v>239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11"/>
      <c r="B111" s="4" t="s">
        <v>240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11"/>
      <c r="B112" s="4" t="s">
        <v>241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1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1"/>
      <c r="B114" s="4" t="s">
        <v>280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11"/>
      <c r="B115" s="4" t="s">
        <v>286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11"/>
      <c r="B116" s="4" t="s">
        <v>281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11"/>
      <c r="B117" s="4" t="s">
        <v>282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1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11"/>
      <c r="B119" s="4" t="s">
        <v>283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11"/>
      <c r="B120" s="4" t="s">
        <v>284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11"/>
      <c r="B121" s="4" t="s">
        <v>285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1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5">
      <c r="A123" s="74" t="s">
        <v>89</v>
      </c>
      <c r="B123" s="69" t="s">
        <v>90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5">
      <c r="A124" s="11"/>
      <c r="B124" s="4" t="s">
        <v>268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5">
      <c r="A125" s="11"/>
      <c r="B125" s="4"/>
      <c r="C125" s="4"/>
      <c r="D125" s="4"/>
      <c r="E125" s="4"/>
      <c r="F125" s="4"/>
      <c r="G125" s="4"/>
      <c r="H125" s="4"/>
      <c r="I125" s="4"/>
      <c r="J125" s="9" t="s">
        <v>6</v>
      </c>
      <c r="K125" s="9"/>
      <c r="L125" s="63"/>
      <c r="M125" s="4"/>
      <c r="N125" s="4"/>
    </row>
    <row r="126" spans="1:14" ht="15">
      <c r="A126" s="11"/>
      <c r="B126" s="4"/>
      <c r="C126" s="4" t="s">
        <v>220</v>
      </c>
      <c r="D126" s="4"/>
      <c r="E126" s="4"/>
      <c r="F126" s="4"/>
      <c r="G126" s="4"/>
      <c r="H126" s="4"/>
      <c r="I126" s="4"/>
      <c r="J126" s="9"/>
      <c r="K126" s="9"/>
      <c r="L126" s="63"/>
      <c r="M126" s="4"/>
      <c r="N126" s="4"/>
    </row>
    <row r="127" spans="1:14" ht="15.75" thickBot="1">
      <c r="A127" s="11"/>
      <c r="B127" s="4"/>
      <c r="C127" s="4" t="s">
        <v>221</v>
      </c>
      <c r="D127" s="4"/>
      <c r="E127" s="4"/>
      <c r="F127" s="4"/>
      <c r="G127" s="4"/>
      <c r="H127" s="4"/>
      <c r="I127" s="4"/>
      <c r="J127" s="82">
        <v>5368</v>
      </c>
      <c r="K127" s="9"/>
      <c r="L127" s="63"/>
      <c r="M127" s="4"/>
      <c r="N127" s="4"/>
    </row>
    <row r="128" spans="1:14" ht="15.75" thickTop="1">
      <c r="A128" s="11"/>
      <c r="B128" s="4"/>
      <c r="C128" s="4"/>
      <c r="D128" s="4"/>
      <c r="E128" s="4"/>
      <c r="F128" s="4"/>
      <c r="G128" s="4"/>
      <c r="H128" s="4"/>
      <c r="I128" s="4"/>
      <c r="J128" s="9"/>
      <c r="K128" s="9"/>
      <c r="L128" s="63"/>
      <c r="M128" s="4"/>
      <c r="N128" s="4"/>
    </row>
    <row r="129" spans="1:14" ht="15">
      <c r="A129" s="11"/>
      <c r="B129" s="4"/>
      <c r="C129" s="4" t="s">
        <v>91</v>
      </c>
      <c r="D129" s="4"/>
      <c r="E129" s="4"/>
      <c r="F129" s="4"/>
      <c r="G129" s="4"/>
      <c r="H129" s="4"/>
      <c r="I129" s="4"/>
      <c r="J129" s="72"/>
      <c r="K129" s="7"/>
      <c r="L129" s="8"/>
      <c r="M129" s="4"/>
      <c r="N129" s="4"/>
    </row>
    <row r="130" spans="1:14" ht="15">
      <c r="A130" s="11"/>
      <c r="B130" s="4"/>
      <c r="C130" s="4" t="s">
        <v>223</v>
      </c>
      <c r="D130" s="4"/>
      <c r="E130" s="4"/>
      <c r="F130" s="4"/>
      <c r="G130" s="4"/>
      <c r="H130" s="4"/>
      <c r="I130" s="4"/>
      <c r="J130" s="72">
        <v>2408</v>
      </c>
      <c r="K130" s="7"/>
      <c r="L130" s="8"/>
      <c r="M130" s="4"/>
      <c r="N130" s="4"/>
    </row>
    <row r="131" spans="1:14" ht="15">
      <c r="A131" s="11"/>
      <c r="B131" s="4"/>
      <c r="C131" s="4" t="s">
        <v>222</v>
      </c>
      <c r="D131" s="4"/>
      <c r="E131" s="4"/>
      <c r="F131" s="4"/>
      <c r="G131" s="4"/>
      <c r="H131" s="4"/>
      <c r="I131" s="4"/>
      <c r="J131" s="72">
        <v>83</v>
      </c>
      <c r="K131" s="7"/>
      <c r="L131" s="8"/>
      <c r="M131" s="4"/>
      <c r="N131" s="4"/>
    </row>
    <row r="132" spans="1:14" ht="15.75" thickBot="1">
      <c r="A132" s="11"/>
      <c r="B132" s="4"/>
      <c r="C132" s="4"/>
      <c r="D132" s="4"/>
      <c r="E132" s="4"/>
      <c r="F132" s="4"/>
      <c r="G132" s="4"/>
      <c r="H132" s="4"/>
      <c r="I132" s="4"/>
      <c r="J132" s="71">
        <f>SUM(J130:J131)</f>
        <v>2491</v>
      </c>
      <c r="K132" s="8"/>
      <c r="L132" s="8"/>
      <c r="M132" s="4"/>
      <c r="N132" s="4"/>
    </row>
    <row r="133" spans="1:14" ht="15.75" thickTop="1">
      <c r="A133" s="11"/>
      <c r="B133" s="4"/>
      <c r="C133" s="4"/>
      <c r="D133" s="4"/>
      <c r="E133" s="4"/>
      <c r="F133" s="4"/>
      <c r="G133" s="4"/>
      <c r="H133" s="4"/>
      <c r="I133" s="4"/>
      <c r="J133" s="7"/>
      <c r="K133" s="7"/>
      <c r="L133" s="8"/>
      <c r="M133" s="4"/>
      <c r="N133" s="4"/>
    </row>
    <row r="134" spans="1:14" ht="15">
      <c r="A134" s="73" t="s">
        <v>92</v>
      </c>
      <c r="B134" s="11" t="s">
        <v>93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5">
      <c r="A135" s="11"/>
      <c r="B135" s="4" t="s">
        <v>147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5">
      <c r="A136" s="1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5">
      <c r="A137" s="73" t="s">
        <v>94</v>
      </c>
      <c r="B137" s="11" t="s">
        <v>95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5">
      <c r="A138" s="11"/>
      <c r="B138" s="4" t="s">
        <v>113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2" ht="15">
      <c r="A139" s="1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4" ht="15">
      <c r="A140" s="73" t="s">
        <v>96</v>
      </c>
      <c r="B140" s="11" t="s">
        <v>97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5">
      <c r="A141" s="11"/>
      <c r="B141" s="4" t="s">
        <v>114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5">
      <c r="A142" s="1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5">
      <c r="A143" s="74" t="s">
        <v>98</v>
      </c>
      <c r="B143" s="11" t="s">
        <v>99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5">
      <c r="A144" s="69" t="s">
        <v>88</v>
      </c>
      <c r="B144" s="11" t="s">
        <v>132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5">
      <c r="A145" s="11"/>
      <c r="B145" s="4" t="s">
        <v>156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5">
      <c r="A146" s="11"/>
      <c r="B146" s="4" t="s">
        <v>157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5">
      <c r="A147" s="11"/>
      <c r="B147" s="4" t="s">
        <v>158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5" customHeight="1">
      <c r="A148" s="11"/>
      <c r="B148" s="4"/>
      <c r="C148" s="4"/>
      <c r="D148" s="4"/>
      <c r="E148" s="4"/>
      <c r="F148" s="36" t="s">
        <v>14</v>
      </c>
      <c r="G148" s="37"/>
      <c r="H148" s="37" t="s">
        <v>16</v>
      </c>
      <c r="I148" s="37"/>
      <c r="J148" s="36" t="s">
        <v>17</v>
      </c>
      <c r="K148" s="37"/>
      <c r="L148" s="37" t="s">
        <v>16</v>
      </c>
      <c r="M148" s="4"/>
      <c r="N148" s="4"/>
    </row>
    <row r="149" spans="1:14" ht="15">
      <c r="A149" s="11"/>
      <c r="B149" s="4"/>
      <c r="C149" s="4"/>
      <c r="D149" s="4"/>
      <c r="E149" s="4"/>
      <c r="F149" s="36" t="s">
        <v>15</v>
      </c>
      <c r="G149" s="37"/>
      <c r="H149" s="37" t="s">
        <v>15</v>
      </c>
      <c r="I149" s="37"/>
      <c r="J149" s="36" t="s">
        <v>18</v>
      </c>
      <c r="K149" s="37"/>
      <c r="L149" s="37" t="s">
        <v>18</v>
      </c>
      <c r="M149" s="4"/>
      <c r="N149" s="4"/>
    </row>
    <row r="150" spans="1:14" ht="15">
      <c r="A150" s="11"/>
      <c r="B150" s="4"/>
      <c r="C150" s="4"/>
      <c r="D150" s="4"/>
      <c r="E150" s="4"/>
      <c r="F150" s="38" t="s">
        <v>256</v>
      </c>
      <c r="G150" s="37"/>
      <c r="H150" s="39" t="s">
        <v>258</v>
      </c>
      <c r="I150" s="37"/>
      <c r="J150" s="40" t="str">
        <f>+F150</f>
        <v>30/09/2008</v>
      </c>
      <c r="K150" s="37"/>
      <c r="L150" s="41" t="str">
        <f>+H150</f>
        <v>30/09/2007</v>
      </c>
      <c r="M150" s="4"/>
      <c r="N150" s="4"/>
    </row>
    <row r="151" spans="1:14" ht="9.75" customHeight="1">
      <c r="A151" s="1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5">
      <c r="A152" s="11"/>
      <c r="B152" s="4" t="s">
        <v>234</v>
      </c>
      <c r="C152" s="4"/>
      <c r="D152" s="4"/>
      <c r="E152" s="4"/>
      <c r="F152" s="26">
        <f>+'P&amp;L'!E32</f>
        <v>-44</v>
      </c>
      <c r="G152" s="26"/>
      <c r="H152" s="26">
        <f>+'P&amp;L'!G32</f>
        <v>-823</v>
      </c>
      <c r="I152" s="26"/>
      <c r="J152" s="26">
        <f>+'P&amp;L'!I32</f>
        <v>-2376</v>
      </c>
      <c r="K152" s="26"/>
      <c r="L152" s="26">
        <f>+'P&amp;L'!K32</f>
        <v>-2914</v>
      </c>
      <c r="M152" s="4"/>
      <c r="N152" s="4"/>
    </row>
    <row r="153" spans="1:14" ht="15" customHeight="1">
      <c r="A153" s="11"/>
      <c r="B153" s="4"/>
      <c r="C153" s="4"/>
      <c r="D153" s="4"/>
      <c r="E153" s="4"/>
      <c r="F153" s="26"/>
      <c r="G153" s="26"/>
      <c r="H153" s="26"/>
      <c r="I153" s="26"/>
      <c r="J153" s="26"/>
      <c r="K153" s="26"/>
      <c r="L153" s="26"/>
      <c r="M153" s="4"/>
      <c r="N153" s="4"/>
    </row>
    <row r="154" spans="1:14" ht="15">
      <c r="A154" s="11"/>
      <c r="B154" s="20" t="s">
        <v>133</v>
      </c>
      <c r="C154" s="4"/>
      <c r="D154" s="4"/>
      <c r="E154" s="4"/>
      <c r="F154" s="26">
        <v>31418</v>
      </c>
      <c r="G154" s="26"/>
      <c r="H154" s="26">
        <v>31418</v>
      </c>
      <c r="I154" s="26"/>
      <c r="J154" s="26">
        <v>31418</v>
      </c>
      <c r="K154" s="26"/>
      <c r="L154" s="26">
        <v>29896</v>
      </c>
      <c r="M154" s="4"/>
      <c r="N154" s="4"/>
    </row>
    <row r="155" spans="1:14" ht="15">
      <c r="A155" s="11"/>
      <c r="B155" s="20" t="s">
        <v>134</v>
      </c>
      <c r="C155" s="4"/>
      <c r="D155" s="4"/>
      <c r="E155" s="4"/>
      <c r="F155" s="26"/>
      <c r="G155" s="26"/>
      <c r="H155" s="26"/>
      <c r="I155" s="26"/>
      <c r="J155" s="26"/>
      <c r="K155" s="26"/>
      <c r="L155" s="26"/>
      <c r="M155" s="4"/>
      <c r="N155" s="4"/>
    </row>
    <row r="156" spans="1:14" ht="15" customHeight="1">
      <c r="A156" s="11"/>
      <c r="B156" s="4"/>
      <c r="C156" s="4"/>
      <c r="D156" s="4"/>
      <c r="E156" s="4"/>
      <c r="F156" s="26"/>
      <c r="G156" s="26"/>
      <c r="H156" s="26"/>
      <c r="I156" s="26"/>
      <c r="J156" s="26"/>
      <c r="K156" s="26"/>
      <c r="L156" s="26"/>
      <c r="M156" s="4"/>
      <c r="N156" s="4"/>
    </row>
    <row r="157" spans="1:14" ht="15">
      <c r="A157" s="11"/>
      <c r="B157" s="4" t="s">
        <v>235</v>
      </c>
      <c r="C157" s="4"/>
      <c r="D157" s="4"/>
      <c r="E157" s="4"/>
      <c r="F157" s="64">
        <f>+F152/F154*100</f>
        <v>-0.14004710675409002</v>
      </c>
      <c r="G157" s="64"/>
      <c r="H157" s="64">
        <f>+H152/H154*100</f>
        <v>-2.6195174740594562</v>
      </c>
      <c r="I157" s="64"/>
      <c r="J157" s="64">
        <f>+J152/J154*100</f>
        <v>-7.562543764720861</v>
      </c>
      <c r="K157" s="64"/>
      <c r="L157" s="64">
        <f>+L152/L154*100</f>
        <v>-9.747123360984746</v>
      </c>
      <c r="M157" s="4"/>
      <c r="N157" s="4"/>
    </row>
    <row r="158" spans="1:14" ht="15">
      <c r="A158" s="1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5">
      <c r="A159" s="69" t="s">
        <v>138</v>
      </c>
      <c r="B159" s="11" t="s">
        <v>135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5">
      <c r="A160" s="69"/>
      <c r="B160" s="4" t="s">
        <v>224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5">
      <c r="A161" s="69"/>
      <c r="B161" s="4" t="s">
        <v>225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5">
      <c r="A162" s="69"/>
      <c r="B162" s="4" t="s">
        <v>226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5">
      <c r="A163" s="69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5">
      <c r="A164" s="69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">
      <c r="A165" s="69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5">
      <c r="A166" s="69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2" ht="15">
      <c r="A167" s="11" t="s">
        <v>100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1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11" t="s">
        <v>290</v>
      </c>
      <c r="B169" s="4"/>
      <c r="C169" s="4"/>
      <c r="D169" s="75"/>
      <c r="E169" s="4"/>
      <c r="F169" s="4"/>
      <c r="G169" s="4"/>
      <c r="H169" s="4"/>
      <c r="I169" s="4"/>
      <c r="J169" s="4"/>
      <c r="K169" s="4"/>
      <c r="L169" s="4"/>
    </row>
    <row r="170" spans="1:12" ht="14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</sheetData>
  <printOptions/>
  <pageMargins left="0.67" right="0.18" top="0.79" bottom="0.53" header="0.81" footer="0.33"/>
  <pageSetup horizontalDpi="300" verticalDpi="300" orientation="portrait" paperSize="9" r:id="rId1"/>
  <rowBreaks count="3" manualBreakCount="3">
    <brk id="50" max="255" man="1"/>
    <brk id="97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2008-11-21T06:46:47Z</cp:lastPrinted>
  <dcterms:created xsi:type="dcterms:W3CDTF">2002-11-14T03:14:11Z</dcterms:created>
  <dcterms:modified xsi:type="dcterms:W3CDTF">2008-11-25T04:39:00Z</dcterms:modified>
  <cp:category/>
  <cp:version/>
  <cp:contentType/>
  <cp:contentStatus/>
</cp:coreProperties>
</file>